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varg\Desktop\KATEHRINE\"/>
    </mc:Choice>
  </mc:AlternateContent>
  <xr:revisionPtr revIDLastSave="0" documentId="13_ncr:1_{DF77258D-6073-4966-BB2A-776317B48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Situación" sheetId="2" r:id="rId1"/>
    <sheet name="Est. de Rendimiento Fin" sheetId="3" state="hidden" r:id="rId2"/>
    <sheet name="Flujo de Efectivo" sheetId="5" state="hidden" r:id="rId3"/>
    <sheet name="Cambio del Patrimonio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4" l="1"/>
  <c r="E16" i="4"/>
  <c r="F15" i="4"/>
  <c r="F11" i="4"/>
  <c r="C20" i="5"/>
  <c r="E19" i="5"/>
  <c r="E20" i="5" s="1"/>
  <c r="C19" i="5"/>
  <c r="E24" i="5"/>
  <c r="E26" i="5" s="1"/>
  <c r="D19" i="3"/>
  <c r="D10" i="3"/>
  <c r="E29" i="5" l="1"/>
  <c r="E31" i="5" s="1"/>
  <c r="D25" i="3"/>
  <c r="E26" i="2"/>
  <c r="E29" i="2" s="1"/>
  <c r="E17" i="2"/>
  <c r="E13" i="2"/>
  <c r="E19" i="2" l="1"/>
  <c r="B19" i="3"/>
  <c r="C24" i="5" l="1"/>
  <c r="C26" i="5" s="1"/>
  <c r="C29" i="5" s="1"/>
  <c r="C31" i="5" s="1"/>
  <c r="C35" i="2" l="1"/>
  <c r="C26" i="2"/>
  <c r="C29" i="2" s="1"/>
  <c r="C17" i="2"/>
  <c r="B10" i="3" l="1"/>
  <c r="B25" i="3" s="1"/>
  <c r="C37" i="2"/>
  <c r="C13" i="2"/>
  <c r="C19" i="2" s="1"/>
  <c r="B14" i="4" l="1"/>
  <c r="F14" i="4" s="1"/>
  <c r="F20" i="4" l="1"/>
  <c r="F16" i="4"/>
  <c r="B20" i="4"/>
  <c r="E35" i="2"/>
  <c r="E37" i="2" s="1"/>
</calcChain>
</file>

<file path=xl/sharedStrings.xml><?xml version="1.0" encoding="utf-8"?>
<sst xmlns="http://schemas.openxmlformats.org/spreadsheetml/2006/main" count="110" uniqueCount="99">
  <si>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</si>
  <si>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</si>
  <si>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</si>
  <si>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</si>
  <si>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</si>
  <si>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</si>
  <si>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</si>
  <si>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>Total pasivos</t>
  </si>
  <si>
    <t>Capital</t>
  </si>
  <si>
    <t>Total activos netos/patrimonio</t>
  </si>
  <si>
    <t>Estado de Situación Financiera</t>
  </si>
  <si>
    <t xml:space="preserve"> (Valores en RD$)</t>
  </si>
  <si>
    <t xml:space="preserve">Efectivo y equivalente de efectivo (Notas 7) </t>
  </si>
  <si>
    <t>Estado de Rendimiento Financiero</t>
  </si>
  <si>
    <t>Total ingresos</t>
  </si>
  <si>
    <t>Total gastos</t>
  </si>
  <si>
    <t>Resultado del período (ahorro / desahorro)</t>
  </si>
  <si>
    <t>Las notas en las páginas X a XX son parte integral de estos Estados Financieros.</t>
  </si>
  <si>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</si>
  <si>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</si>
  <si>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</si>
  <si>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</si>
  <si>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</si>
  <si>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</si>
  <si>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</si>
  <si>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</si>
  <si>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Total Activos Netos / Patrimonio</t>
  </si>
  <si>
    <t>Estado de Flujo de Efectivo</t>
  </si>
  <si>
    <t>Flujo de efectivo procedentes de actividades operativas</t>
  </si>
  <si>
    <t>Pagos a proveedores</t>
  </si>
  <si>
    <t>Flujos de efectivo netos de las actividades de operación</t>
  </si>
  <si>
    <t>Flujos de efectivo de las actividades de inversión</t>
  </si>
  <si>
    <t>Flujos de efectivo netos por las actividades de inversión</t>
  </si>
  <si>
    <t>Flujos de efectivo de las actividades de financiación</t>
  </si>
  <si>
    <t>Flujos de efectivo netos por las actividades de financiación</t>
  </si>
  <si>
    <t>Efectivo y equivalentes al efectivo al final del periodo</t>
  </si>
  <si>
    <t>Pagos a los trabajadores o en beneficio de ellos</t>
  </si>
  <si>
    <t xml:space="preserve">Pagos por contribuciones a la seguridad social </t>
  </si>
  <si>
    <t>Pagos por contratos mantenidos para negocios o intercambio</t>
  </si>
  <si>
    <t xml:space="preserve">Incremento/(Disminución) neta en el efectivo y equivalentes al efectivo </t>
  </si>
  <si>
    <t>Efectivo y equivalentes al efectivo al principio del periodo</t>
  </si>
  <si>
    <t>Total Pasivo y patrimonio</t>
  </si>
  <si>
    <t xml:space="preserve">                        </t>
  </si>
  <si>
    <t>Otros pagos (Servicios no Personales)</t>
  </si>
  <si>
    <t>Pagos de intereses (transf. Y Donaciones)</t>
  </si>
  <si>
    <t>Otros cobros (Ingrsos Tranf. Y Gobierno Central)</t>
  </si>
  <si>
    <t>Total Egresos</t>
  </si>
  <si>
    <t>INSTITUTO AZUCARERO DOMINICANO (INAZUCAR)</t>
  </si>
  <si>
    <t>Enc. Departamento Financiero</t>
  </si>
  <si>
    <t xml:space="preserve">                                   Director Ejecutivo</t>
  </si>
  <si>
    <t>Cuenta por cobrar a corto plazo (Notas 8)</t>
  </si>
  <si>
    <t xml:space="preserve">     Director Ejecutivo</t>
  </si>
  <si>
    <t xml:space="preserve"> Inventarios (Nota 9)</t>
  </si>
  <si>
    <t>Propiedad, planta y equipo neto (Nota 10)</t>
  </si>
  <si>
    <t>Cuentas por pagar a corto plazo (Nota 11)</t>
  </si>
  <si>
    <t>Retenciones y acumulaciones por pagar (Nota 12)</t>
  </si>
  <si>
    <t>Activos Netos/Patrimonio (Notas 13)</t>
  </si>
  <si>
    <t xml:space="preserve">Gastos </t>
  </si>
  <si>
    <t>Ingresos</t>
  </si>
  <si>
    <t xml:space="preserve">                                                         Director Ejecutivo</t>
  </si>
  <si>
    <t xml:space="preserve">                                                                     Lic. Antonio M. Lopez G</t>
  </si>
  <si>
    <t>Flujo de Entradas de Efectivo</t>
  </si>
  <si>
    <t>Flujos de Salidas de Efectivo</t>
  </si>
  <si>
    <t xml:space="preserve"> Director Ejecutivo</t>
  </si>
  <si>
    <t>Enc.  Departamento  Financiero</t>
  </si>
  <si>
    <t>Pasivos corrientes</t>
  </si>
  <si>
    <t xml:space="preserve">Pasivos </t>
  </si>
  <si>
    <t>Resultado Positivo (ahorro)/negativo (desahorro)</t>
  </si>
  <si>
    <t>Resultado acumulado</t>
  </si>
  <si>
    <t xml:space="preserve">        Enc. Contabilidad</t>
  </si>
  <si>
    <t>Transferencias  y Donaciones (Nota 14)</t>
  </si>
  <si>
    <t>Ingresos por Transaciones contraprestaciones(Nota 15 )</t>
  </si>
  <si>
    <t>Lic. Miguel Ant. Cabrera  V.</t>
  </si>
  <si>
    <t>Lic.  Maximo Perez Perez</t>
  </si>
  <si>
    <t xml:space="preserve">                                                 Lic. Maximo Perez Perez</t>
  </si>
  <si>
    <t>Lic. Miguel A. Cabrera V.</t>
  </si>
  <si>
    <t xml:space="preserve">                             Lic.  Maximo Perez Perez</t>
  </si>
  <si>
    <t>Gastos Financieros</t>
  </si>
  <si>
    <t>Bien en Uso</t>
  </si>
  <si>
    <t xml:space="preserve">        Lic.  Jhonny Lorenzo Alcantara</t>
  </si>
  <si>
    <t>Subvenciones y otros pagos por transferencias</t>
  </si>
  <si>
    <t xml:space="preserve">  Lic. Miguel A. Cabrera V.  </t>
  </si>
  <si>
    <t>Enc. de Contabilidad</t>
  </si>
  <si>
    <t>Lic. Jhonny Lorenzo Alcantara</t>
  </si>
  <si>
    <t>Lic. Maximo Perez Perez</t>
  </si>
  <si>
    <t>Al 30 de junio de 2022</t>
  </si>
  <si>
    <t>Del ejercicio terminado al 30 de junio de 2022</t>
  </si>
  <si>
    <t xml:space="preserve">  Lic. Miguel A. Cabrera V.                                                                  Lic. Jhonny Lorenzo Alcantara</t>
  </si>
  <si>
    <t>Enc. Departamento Financiero                                                        Enc. Depto. Contabilidad</t>
  </si>
  <si>
    <t xml:space="preserve"> </t>
  </si>
  <si>
    <t>Recargos, multas y otros ingresos</t>
  </si>
  <si>
    <t>Sueldos, salarios y beneficios a empleados (Nota 16)</t>
  </si>
  <si>
    <t>Suministros y material para consumo (Nota 17)</t>
  </si>
  <si>
    <t>Gasto de depreciación y amortización (Nota 18)</t>
  </si>
  <si>
    <t>Otros gastos (Nota 19)</t>
  </si>
  <si>
    <t>Del ejercicio terminado al 30 de  Junio  2022</t>
  </si>
  <si>
    <t>Saldo al 30 de junio 2020</t>
  </si>
  <si>
    <t>Saldo al 30 de junio  2021</t>
  </si>
  <si>
    <t>Saldo al 30 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</si>
</sst>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9"/>
      <color rgb="FF231F20"/>
      <name val="Times New Roman"/>
      <family val="1"/>
    </font>
    <font>
      <b/>
      <u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rgb="FF231F20"/>
      <name val="Times New Roman"/>
      <family val="1"/>
    </font>
    <font>
      <sz val="11"/>
      <color theme="1"/>
      <name val="Calibri"/>
      <family val="2"/>
      <scheme val="minor"/>
    </font>
    <font>
      <sz val="10"/>
      <color rgb="FF231F20"/>
      <name val="Times New Roman"/>
      <family val="1"/>
    </font>
    <font>
      <u/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u val="singleAccounting"/>
      <sz val="10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u val="singleAccounting"/>
      <sz val="10"/>
      <color rgb="FF231F20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3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indent="1"/>
    </xf>
    <xf numFmtId="0" fontId="0" fillId="0" borderId="0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3" fontId="8" fillId="0" borderId="0" xfId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43" fontId="16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3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4"/>
    </xf>
    <xf numFmtId="43" fontId="16" fillId="0" borderId="0" xfId="0" applyNumberFormat="1" applyFont="1" applyAlignment="1">
      <alignment horizontal="center" wrapText="1"/>
    </xf>
    <xf numFmtId="43" fontId="17" fillId="0" borderId="0" xfId="0" applyNumberFormat="1" applyFont="1" applyAlignment="1">
      <alignment horizontal="left" vertical="center" wrapText="1" indent="3"/>
    </xf>
    <xf numFmtId="0" fontId="0" fillId="0" borderId="0" xfId="0" applyFont="1"/>
    <xf numFmtId="0" fontId="19" fillId="0" borderId="0" xfId="0" applyFont="1"/>
    <xf numFmtId="43" fontId="22" fillId="0" borderId="0" xfId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0" xfId="0" applyAlignment="1"/>
    <xf numFmtId="0" fontId="19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43" fontId="21" fillId="0" borderId="0" xfId="1" applyFont="1" applyAlignment="1">
      <alignment horizontal="center" wrapText="1"/>
    </xf>
    <xf numFmtId="43" fontId="1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indent="5"/>
    </xf>
    <xf numFmtId="43" fontId="9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right" wrapText="1"/>
    </xf>
    <xf numFmtId="43" fontId="24" fillId="0" borderId="2" xfId="0" applyNumberFormat="1" applyFont="1" applyBorder="1" applyAlignment="1">
      <alignment horizontal="center" vertical="center" wrapText="1"/>
    </xf>
    <xf numFmtId="43" fontId="18" fillId="0" borderId="2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43" fontId="23" fillId="0" borderId="1" xfId="1" applyFont="1" applyBorder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4" fontId="19" fillId="0" borderId="0" xfId="0" applyNumberFormat="1" applyFont="1" applyAlignment="1">
      <alignment horizontal="right"/>
    </xf>
    <xf numFmtId="0" fontId="26" fillId="0" borderId="0" xfId="0" applyFont="1"/>
    <xf numFmtId="4" fontId="19" fillId="0" borderId="2" xfId="0" applyNumberFormat="1" applyFont="1" applyBorder="1"/>
    <xf numFmtId="43" fontId="23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43" fontId="4" fillId="0" borderId="0" xfId="0" applyNumberFormat="1" applyFont="1" applyAlignment="1">
      <alignment horizontal="justify" vertical="center" wrapText="1"/>
    </xf>
    <xf numFmtId="0" fontId="23" fillId="0" borderId="0" xfId="0" applyFont="1" applyAlignment="1">
      <alignment horizontal="center" vertical="center"/>
    </xf>
    <xf numFmtId="4" fontId="19" fillId="0" borderId="0" xfId="0" applyNumberFormat="1" applyFont="1"/>
    <xf numFmtId="4" fontId="0" fillId="0" borderId="0" xfId="0" applyNumberFormat="1" applyFill="1"/>
    <xf numFmtId="43" fontId="4" fillId="0" borderId="2" xfId="1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164" fontId="0" fillId="0" borderId="0" xfId="1" applyNumberFormat="1" applyFont="1" applyBorder="1"/>
    <xf numFmtId="4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43" fontId="4" fillId="0" borderId="0" xfId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4" fontId="25" fillId="0" borderId="0" xfId="0" applyNumberFormat="1" applyFont="1" applyFill="1"/>
    <xf numFmtId="4" fontId="27" fillId="0" borderId="0" xfId="0" applyNumberFormat="1" applyFont="1"/>
    <xf numFmtId="43" fontId="14" fillId="0" borderId="0" xfId="1" applyFont="1" applyBorder="1" applyAlignment="1">
      <alignment horizontal="center" vertical="center"/>
    </xf>
    <xf numFmtId="43" fontId="0" fillId="0" borderId="0" xfId="0" applyNumberFormat="1" applyFont="1" applyAlignment="1"/>
    <xf numFmtId="3" fontId="0" fillId="0" borderId="0" xfId="0" applyNumberFormat="1" applyFill="1" applyAlignment="1">
      <alignment horizontal="right"/>
    </xf>
    <xf numFmtId="0" fontId="0" fillId="0" borderId="0" xfId="0" applyFont="1" applyFill="1" applyAlignment="1"/>
    <xf numFmtId="4" fontId="0" fillId="0" borderId="0" xfId="0" applyNumberFormat="1" applyFill="1" applyAlignment="1">
      <alignment horizontal="right"/>
    </xf>
    <xf numFmtId="4" fontId="19" fillId="0" borderId="3" xfId="0" applyNumberFormat="1" applyFont="1" applyFill="1" applyBorder="1"/>
    <xf numFmtId="0" fontId="0" fillId="0" borderId="0" xfId="0" applyFill="1"/>
    <xf numFmtId="43" fontId="23" fillId="0" borderId="1" xfId="1" applyFont="1" applyFill="1" applyBorder="1" applyAlignment="1">
      <alignment horizontal="center" wrapText="1"/>
    </xf>
    <xf numFmtId="43" fontId="21" fillId="0" borderId="0" xfId="1" applyFont="1" applyFill="1" applyAlignment="1">
      <alignment horizontal="center" wrapText="1"/>
    </xf>
    <xf numFmtId="43" fontId="23" fillId="0" borderId="1" xfId="0" applyNumberFormat="1" applyFont="1" applyFill="1" applyBorder="1" applyAlignment="1">
      <alignment horizontal="center" wrapText="1"/>
    </xf>
    <xf numFmtId="4" fontId="1" fillId="0" borderId="2" xfId="0" applyNumberFormat="1" applyFont="1" applyBorder="1" applyAlignment="1">
      <alignment horizontal="right" vertical="center" wrapText="1"/>
    </xf>
    <xf numFmtId="43" fontId="1" fillId="0" borderId="2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workbookViewId="0">
      <selection activeCell="E46" sqref="E46"/>
    </sheetView>
  </sheetViews>
  <sheetFormatPr baseColWidth="10" defaultRowHeight="15" x14ac:dyDescent="0.25"/>
  <cols>
    <col min="2" max="2" width="48.28515625" customWidth="1"/>
    <col min="3" max="3" width="20.85546875" customWidth="1"/>
    <col min="4" max="4" width="3.28515625" customWidth="1"/>
    <col min="5" max="5" width="19.42578125" customWidth="1"/>
    <col min="6" max="6" width="15.140625" bestFit="1" customWidth="1"/>
    <col min="7" max="7" width="14.140625" bestFit="1" customWidth="1"/>
  </cols>
  <sheetData>
    <row r="1" spans="1:6" ht="86.25" customHeight="1" x14ac:dyDescent="0.25">
      <c r="A1" s="110"/>
      <c r="B1" s="110"/>
      <c r="C1" s="110"/>
      <c r="D1" s="110"/>
    </row>
    <row r="2" spans="1:6" ht="86.25" customHeight="1" x14ac:dyDescent="0.25">
      <c r="A2" s="107"/>
      <c r="B2" s="107"/>
      <c r="C2" s="107"/>
      <c r="D2" s="107"/>
    </row>
    <row r="3" spans="1:6" x14ac:dyDescent="0.25">
      <c r="A3" s="113" t="s">
        <v>10</v>
      </c>
      <c r="B3" s="113"/>
      <c r="C3" s="113"/>
      <c r="D3" s="113"/>
      <c r="E3" s="113"/>
    </row>
    <row r="4" spans="1:6" x14ac:dyDescent="0.25">
      <c r="A4" s="113" t="s">
        <v>85</v>
      </c>
      <c r="B4" s="113"/>
      <c r="C4" s="113"/>
      <c r="D4" s="113"/>
      <c r="E4" s="113"/>
    </row>
    <row r="5" spans="1:6" x14ac:dyDescent="0.25">
      <c r="A5" s="113" t="s">
        <v>11</v>
      </c>
      <c r="B5" s="113"/>
      <c r="C5" s="113"/>
      <c r="D5" s="113"/>
      <c r="E5" s="113"/>
    </row>
    <row r="6" spans="1:6" x14ac:dyDescent="0.25">
      <c r="A6" s="65"/>
      <c r="B6" s="65"/>
      <c r="C6" s="52"/>
      <c r="D6" s="65"/>
    </row>
    <row r="7" spans="1:6" ht="15.75" x14ac:dyDescent="0.25">
      <c r="B7" s="51"/>
      <c r="C7" s="70">
        <v>2022</v>
      </c>
      <c r="D7" s="50"/>
      <c r="E7" s="70">
        <v>2021</v>
      </c>
    </row>
    <row r="8" spans="1:6" x14ac:dyDescent="0.25">
      <c r="B8" s="53" t="s">
        <v>0</v>
      </c>
      <c r="D8" s="50"/>
    </row>
    <row r="9" spans="1:6" x14ac:dyDescent="0.25">
      <c r="B9" s="53" t="s">
        <v>1</v>
      </c>
      <c r="D9" s="50"/>
    </row>
    <row r="10" spans="1:6" x14ac:dyDescent="0.25">
      <c r="B10" s="54" t="s">
        <v>12</v>
      </c>
      <c r="C10" s="97">
        <v>31510661</v>
      </c>
      <c r="D10" s="98"/>
      <c r="E10" s="99">
        <v>22939880.530000001</v>
      </c>
    </row>
    <row r="11" spans="1:6" x14ac:dyDescent="0.25">
      <c r="B11" s="54" t="s">
        <v>50</v>
      </c>
      <c r="C11" s="79">
        <v>1068006</v>
      </c>
      <c r="D11" s="98"/>
      <c r="E11" s="79">
        <v>783072</v>
      </c>
    </row>
    <row r="12" spans="1:6" x14ac:dyDescent="0.25">
      <c r="B12" s="54" t="s">
        <v>52</v>
      </c>
      <c r="C12" s="79">
        <v>262348.40999999997</v>
      </c>
      <c r="D12" s="98"/>
      <c r="E12" s="79">
        <v>296318</v>
      </c>
    </row>
    <row r="13" spans="1:6" ht="15.75" thickBot="1" x14ac:dyDescent="0.3">
      <c r="B13" s="53" t="s">
        <v>2</v>
      </c>
      <c r="C13" s="100">
        <f>SUM(C10:C12)</f>
        <v>32841015.41</v>
      </c>
      <c r="D13" s="98"/>
      <c r="E13" s="100">
        <f>SUM(E10:E12)</f>
        <v>24019270.530000001</v>
      </c>
    </row>
    <row r="14" spans="1:6" ht="15.75" thickTop="1" x14ac:dyDescent="0.25">
      <c r="B14" s="53"/>
      <c r="C14" s="101"/>
      <c r="D14" s="98"/>
      <c r="E14" s="101"/>
    </row>
    <row r="15" spans="1:6" x14ac:dyDescent="0.25">
      <c r="B15" s="53" t="s">
        <v>3</v>
      </c>
      <c r="C15" s="101"/>
      <c r="D15" s="98"/>
      <c r="E15" s="101"/>
    </row>
    <row r="16" spans="1:6" x14ac:dyDescent="0.25">
      <c r="B16" s="54" t="s">
        <v>53</v>
      </c>
      <c r="C16" s="79">
        <v>107451145.72</v>
      </c>
      <c r="D16" s="98"/>
      <c r="E16" s="79">
        <v>108434441.83</v>
      </c>
      <c r="F16" s="33"/>
    </row>
    <row r="17" spans="2:7" x14ac:dyDescent="0.25">
      <c r="B17" s="53" t="s">
        <v>4</v>
      </c>
      <c r="C17" s="93">
        <f>+C16</f>
        <v>107451145.72</v>
      </c>
      <c r="D17" s="98"/>
      <c r="E17" s="93">
        <f>+E16</f>
        <v>108434441.83</v>
      </c>
      <c r="F17" s="33"/>
    </row>
    <row r="18" spans="2:7" x14ac:dyDescent="0.25">
      <c r="B18" s="53"/>
      <c r="C18" s="101"/>
      <c r="D18" s="98"/>
      <c r="E18" s="101"/>
      <c r="F18" s="33"/>
    </row>
    <row r="19" spans="2:7" ht="15.75" thickBot="1" x14ac:dyDescent="0.3">
      <c r="B19" s="53" t="s">
        <v>5</v>
      </c>
      <c r="C19" s="102">
        <f>+C13+C17</f>
        <v>140292161.13</v>
      </c>
      <c r="D19" s="98"/>
      <c r="E19" s="102">
        <f>+E13+E17</f>
        <v>132453712.36</v>
      </c>
      <c r="F19" s="32"/>
    </row>
    <row r="20" spans="2:7" ht="17.25" customHeight="1" thickTop="1" x14ac:dyDescent="0.25">
      <c r="B20" s="53"/>
      <c r="C20" s="101"/>
      <c r="D20" s="98"/>
      <c r="E20" s="101"/>
      <c r="F20" s="32"/>
    </row>
    <row r="21" spans="2:7" ht="18.75" customHeight="1" x14ac:dyDescent="0.25">
      <c r="B21" s="53" t="s">
        <v>66</v>
      </c>
      <c r="C21" s="101"/>
      <c r="D21" s="98"/>
      <c r="E21" s="101"/>
      <c r="F21" s="32"/>
    </row>
    <row r="22" spans="2:7" ht="10.5" customHeight="1" x14ac:dyDescent="0.25">
      <c r="B22" s="111" t="s">
        <v>65</v>
      </c>
      <c r="C22" s="101"/>
      <c r="D22" s="98"/>
      <c r="E22" s="101"/>
    </row>
    <row r="23" spans="2:7" ht="6.75" customHeight="1" x14ac:dyDescent="0.25">
      <c r="B23" s="111"/>
      <c r="C23" s="101"/>
      <c r="D23" s="98"/>
      <c r="E23" s="101"/>
      <c r="F23" s="33"/>
    </row>
    <row r="24" spans="2:7" x14ac:dyDescent="0.25">
      <c r="B24" s="54" t="s">
        <v>54</v>
      </c>
      <c r="C24" s="79">
        <v>353971.06</v>
      </c>
      <c r="D24" s="98"/>
      <c r="E24" s="79">
        <v>204563.54</v>
      </c>
      <c r="F24" s="33"/>
    </row>
    <row r="25" spans="2:7" x14ac:dyDescent="0.25">
      <c r="B25" s="54" t="s">
        <v>55</v>
      </c>
      <c r="C25" s="93">
        <v>162373.85999999999</v>
      </c>
      <c r="D25" s="98"/>
      <c r="E25" s="93">
        <v>924608.89</v>
      </c>
      <c r="F25" s="33"/>
    </row>
    <row r="26" spans="2:7" x14ac:dyDescent="0.25">
      <c r="B26" s="53" t="s">
        <v>6</v>
      </c>
      <c r="C26" s="103">
        <f>SUM(C24:C25)</f>
        <v>516344.92</v>
      </c>
      <c r="D26" s="98"/>
      <c r="E26" s="103">
        <f>SUM(E24:E25)</f>
        <v>1129172.43</v>
      </c>
      <c r="F26" s="33"/>
    </row>
    <row r="27" spans="2:7" x14ac:dyDescent="0.25">
      <c r="B27" s="53"/>
      <c r="C27" s="101"/>
      <c r="D27" s="98"/>
      <c r="E27" s="101"/>
      <c r="F27" s="33"/>
    </row>
    <row r="28" spans="2:7" x14ac:dyDescent="0.25">
      <c r="B28" s="53"/>
      <c r="C28" s="101"/>
      <c r="D28" s="98"/>
      <c r="E28" s="101"/>
      <c r="F28" s="32"/>
    </row>
    <row r="29" spans="2:7" ht="15.75" thickBot="1" x14ac:dyDescent="0.3">
      <c r="B29" s="53" t="s">
        <v>7</v>
      </c>
      <c r="C29" s="104">
        <f>+C26</f>
        <v>516344.92</v>
      </c>
      <c r="D29" s="98"/>
      <c r="E29" s="104">
        <f>+E26</f>
        <v>1129172.43</v>
      </c>
      <c r="F29" s="32"/>
    </row>
    <row r="30" spans="2:7" ht="15.75" thickTop="1" x14ac:dyDescent="0.25">
      <c r="B30" s="53"/>
      <c r="D30" s="50"/>
      <c r="F30" s="32"/>
      <c r="G30" s="68"/>
    </row>
    <row r="31" spans="2:7" x14ac:dyDescent="0.25">
      <c r="B31" s="53" t="s">
        <v>56</v>
      </c>
      <c r="D31" s="50"/>
    </row>
    <row r="32" spans="2:7" x14ac:dyDescent="0.25">
      <c r="B32" s="54" t="s">
        <v>8</v>
      </c>
      <c r="C32" s="47">
        <v>4535368.76</v>
      </c>
      <c r="D32" s="50"/>
      <c r="E32" s="47">
        <v>4535368.76</v>
      </c>
    </row>
    <row r="33" spans="2:6" ht="18.75" customHeight="1" x14ac:dyDescent="0.25">
      <c r="B33" s="54" t="s">
        <v>67</v>
      </c>
      <c r="C33" s="95">
        <v>-982824.26000000164</v>
      </c>
      <c r="D33" s="50"/>
      <c r="E33" s="79">
        <v>106997.98999999836</v>
      </c>
      <c r="F33" s="68"/>
    </row>
    <row r="34" spans="2:6" ht="18.75" customHeight="1" x14ac:dyDescent="0.25">
      <c r="B34" s="54" t="s">
        <v>68</v>
      </c>
      <c r="C34" s="79">
        <v>136223271.71000001</v>
      </c>
      <c r="D34" s="50"/>
      <c r="E34" s="79">
        <v>126682173.17999999</v>
      </c>
    </row>
    <row r="35" spans="2:6" x14ac:dyDescent="0.25">
      <c r="B35" s="53" t="s">
        <v>9</v>
      </c>
      <c r="C35" s="55">
        <f>+SUM(C32:C34)</f>
        <v>139775816.21000001</v>
      </c>
      <c r="D35" s="48"/>
      <c r="E35" s="55">
        <f>+SUM(E32:E34)</f>
        <v>131324539.92999999</v>
      </c>
    </row>
    <row r="36" spans="2:6" x14ac:dyDescent="0.25">
      <c r="B36" s="50"/>
      <c r="D36" s="50"/>
    </row>
    <row r="37" spans="2:6" ht="15.75" thickBot="1" x14ac:dyDescent="0.3">
      <c r="B37" s="53" t="s">
        <v>41</v>
      </c>
      <c r="C37" s="66">
        <f>SUM(C29+C35)</f>
        <v>140292161.13</v>
      </c>
      <c r="D37" s="50"/>
      <c r="E37" s="66">
        <f>SUM(E29+E35)</f>
        <v>132453712.36</v>
      </c>
    </row>
    <row r="38" spans="2:6" ht="15.75" thickTop="1" x14ac:dyDescent="0.25">
      <c r="B38" s="50"/>
      <c r="C38" s="50"/>
      <c r="D38" s="50"/>
    </row>
    <row r="39" spans="2:6" x14ac:dyDescent="0.25">
      <c r="B39" s="50"/>
      <c r="C39" s="50"/>
      <c r="D39" s="50"/>
    </row>
    <row r="40" spans="2:6" x14ac:dyDescent="0.25">
      <c r="B40" s="50"/>
      <c r="C40" s="96"/>
      <c r="D40" s="50"/>
      <c r="E40" s="96"/>
    </row>
    <row r="41" spans="2:6" x14ac:dyDescent="0.25">
      <c r="B41" s="50"/>
      <c r="C41" s="50"/>
      <c r="D41" s="50"/>
    </row>
    <row r="42" spans="2:6" x14ac:dyDescent="0.25">
      <c r="B42" s="50"/>
      <c r="C42" s="50"/>
      <c r="D42" s="50"/>
    </row>
    <row r="43" spans="2:6" x14ac:dyDescent="0.25">
      <c r="B43" s="50"/>
      <c r="C43" s="50"/>
      <c r="D43" s="50"/>
    </row>
    <row r="44" spans="2:6" x14ac:dyDescent="0.25">
      <c r="B44" s="49" t="s">
        <v>72</v>
      </c>
      <c r="C44" s="112" t="s">
        <v>79</v>
      </c>
      <c r="D44" s="112"/>
      <c r="E44" s="112"/>
    </row>
    <row r="45" spans="2:6" x14ac:dyDescent="0.25">
      <c r="B45" s="48" t="s">
        <v>64</v>
      </c>
      <c r="C45" s="48" t="s">
        <v>69</v>
      </c>
      <c r="D45" s="50"/>
    </row>
    <row r="46" spans="2:6" x14ac:dyDescent="0.25">
      <c r="B46" s="48"/>
      <c r="C46" s="48"/>
      <c r="D46" s="48"/>
    </row>
    <row r="47" spans="2:6" x14ac:dyDescent="0.25">
      <c r="B47" s="48"/>
      <c r="C47" s="48"/>
      <c r="D47" s="48"/>
    </row>
    <row r="48" spans="2:6" x14ac:dyDescent="0.25">
      <c r="B48" s="48"/>
      <c r="C48" s="48"/>
      <c r="D48" s="48"/>
    </row>
    <row r="49" spans="2:4" x14ac:dyDescent="0.25">
      <c r="B49" s="48"/>
      <c r="C49" s="48"/>
      <c r="D49" s="48"/>
    </row>
    <row r="50" spans="2:4" x14ac:dyDescent="0.25">
      <c r="B50" s="108" t="s">
        <v>73</v>
      </c>
      <c r="C50" s="108"/>
      <c r="D50" s="48"/>
    </row>
    <row r="51" spans="2:4" x14ac:dyDescent="0.25">
      <c r="B51" s="109" t="s">
        <v>51</v>
      </c>
      <c r="C51" s="109"/>
      <c r="D51" s="48"/>
    </row>
  </sheetData>
  <mergeCells count="8">
    <mergeCell ref="B50:C50"/>
    <mergeCell ref="B51:C51"/>
    <mergeCell ref="A1:D1"/>
    <mergeCell ref="B22:B23"/>
    <mergeCell ref="C44:E44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showGridLines="0" workbookViewId="0">
      <selection activeCell="I16" sqref="I16"/>
    </sheetView>
  </sheetViews>
  <sheetFormatPr baseColWidth="10" defaultRowHeight="15" x14ac:dyDescent="0.25"/>
  <cols>
    <col min="1" max="1" width="38.5703125" customWidth="1"/>
    <col min="2" max="2" width="25.7109375" customWidth="1"/>
    <col min="3" max="3" width="6.42578125" customWidth="1"/>
    <col min="4" max="4" width="19.28515625" customWidth="1"/>
  </cols>
  <sheetData>
    <row r="1" spans="1:4" ht="66" customHeight="1" x14ac:dyDescent="0.25">
      <c r="A1" s="114"/>
      <c r="B1" s="114"/>
    </row>
    <row r="2" spans="1:4" x14ac:dyDescent="0.25">
      <c r="A2" s="115" t="s">
        <v>13</v>
      </c>
      <c r="B2" s="115"/>
      <c r="C2" s="115"/>
      <c r="D2" s="115"/>
    </row>
    <row r="3" spans="1:4" x14ac:dyDescent="0.25">
      <c r="A3" s="115" t="s">
        <v>86</v>
      </c>
      <c r="B3" s="115"/>
      <c r="C3" s="115"/>
      <c r="D3" s="115"/>
    </row>
    <row r="4" spans="1:4" x14ac:dyDescent="0.25">
      <c r="A4" s="115" t="s">
        <v>19</v>
      </c>
      <c r="B4" s="115"/>
      <c r="C4" s="115"/>
      <c r="D4" s="115"/>
    </row>
    <row r="5" spans="1:4" x14ac:dyDescent="0.25">
      <c r="B5" s="44">
        <v>2022</v>
      </c>
      <c r="D5" s="44">
        <v>2021</v>
      </c>
    </row>
    <row r="6" spans="1:4" x14ac:dyDescent="0.25">
      <c r="A6" s="22" t="s">
        <v>58</v>
      </c>
    </row>
    <row r="7" spans="1:4" ht="18.75" customHeight="1" x14ac:dyDescent="0.25">
      <c r="A7" s="23" t="s">
        <v>70</v>
      </c>
      <c r="B7" s="94">
        <v>22615386</v>
      </c>
      <c r="D7" s="94">
        <v>21464100</v>
      </c>
    </row>
    <row r="8" spans="1:4" x14ac:dyDescent="0.25">
      <c r="A8" s="23" t="s">
        <v>71</v>
      </c>
      <c r="B8" s="94">
        <v>9511768</v>
      </c>
      <c r="D8" s="94">
        <v>10947227</v>
      </c>
    </row>
    <row r="9" spans="1:4" x14ac:dyDescent="0.25">
      <c r="A9" s="23" t="s">
        <v>90</v>
      </c>
    </row>
    <row r="10" spans="1:4" x14ac:dyDescent="0.25">
      <c r="A10" s="22" t="s">
        <v>14</v>
      </c>
      <c r="B10" s="71">
        <f>SUM(B7:B9)</f>
        <v>32127154</v>
      </c>
      <c r="D10" s="71">
        <f>SUM(D7:D9)</f>
        <v>32411327</v>
      </c>
    </row>
    <row r="11" spans="1:4" x14ac:dyDescent="0.25">
      <c r="A11" s="24"/>
    </row>
    <row r="12" spans="1:4" ht="15.75" x14ac:dyDescent="0.25">
      <c r="A12" s="57" t="s">
        <v>57</v>
      </c>
    </row>
    <row r="13" spans="1:4" x14ac:dyDescent="0.25">
      <c r="A13" s="23" t="s">
        <v>91</v>
      </c>
      <c r="B13" s="47">
        <v>21177182</v>
      </c>
      <c r="D13" s="47">
        <v>22333496</v>
      </c>
    </row>
    <row r="14" spans="1:4" x14ac:dyDescent="0.25">
      <c r="A14" s="23" t="s">
        <v>80</v>
      </c>
      <c r="B14">
        <v>0</v>
      </c>
      <c r="D14">
        <v>0</v>
      </c>
    </row>
    <row r="15" spans="1:4" x14ac:dyDescent="0.25">
      <c r="A15" s="23" t="s">
        <v>92</v>
      </c>
      <c r="B15" s="47">
        <v>1605569</v>
      </c>
      <c r="D15" s="47">
        <v>1485392</v>
      </c>
    </row>
    <row r="16" spans="1:4" x14ac:dyDescent="0.25">
      <c r="A16" s="23" t="s">
        <v>93</v>
      </c>
      <c r="B16" s="79">
        <v>712533.26</v>
      </c>
      <c r="D16" s="79">
        <v>777908.01</v>
      </c>
    </row>
    <row r="17" spans="1:4" x14ac:dyDescent="0.25">
      <c r="A17" s="23" t="s">
        <v>94</v>
      </c>
      <c r="B17" s="74">
        <v>9614694</v>
      </c>
      <c r="D17" s="74">
        <v>7707533</v>
      </c>
    </row>
    <row r="18" spans="1:4" x14ac:dyDescent="0.25">
      <c r="A18" s="23" t="s">
        <v>77</v>
      </c>
      <c r="B18" s="73"/>
      <c r="D18" s="73"/>
    </row>
    <row r="19" spans="1:4" x14ac:dyDescent="0.25">
      <c r="A19" s="22" t="s">
        <v>15</v>
      </c>
      <c r="B19" s="69">
        <f>SUM(B13:B18)</f>
        <v>33109978.260000002</v>
      </c>
      <c r="D19" s="69">
        <f>SUM(D13:D18)</f>
        <v>32304329.010000002</v>
      </c>
    </row>
    <row r="20" spans="1:4" x14ac:dyDescent="0.25">
      <c r="A20" s="25"/>
    </row>
    <row r="21" spans="1:4" x14ac:dyDescent="0.25">
      <c r="A21" s="23"/>
    </row>
    <row r="22" spans="1:4" x14ac:dyDescent="0.25">
      <c r="A22" s="25"/>
    </row>
    <row r="23" spans="1:4" x14ac:dyDescent="0.25">
      <c r="A23" s="23"/>
    </row>
    <row r="24" spans="1:4" x14ac:dyDescent="0.25">
      <c r="A24" s="25"/>
    </row>
    <row r="25" spans="1:4" ht="15.75" thickBot="1" x14ac:dyDescent="0.3">
      <c r="A25" s="22" t="s">
        <v>16</v>
      </c>
      <c r="B25" s="72">
        <f>SUM(B10-B19)</f>
        <v>-982824.26000000164</v>
      </c>
      <c r="C25" s="32"/>
      <c r="D25" s="72">
        <f>SUM(D10-D19)</f>
        <v>106997.98999999836</v>
      </c>
    </row>
    <row r="26" spans="1:4" ht="15.75" thickTop="1" x14ac:dyDescent="0.25">
      <c r="A26" s="25"/>
      <c r="B26" s="19"/>
      <c r="D26" s="19"/>
    </row>
    <row r="27" spans="1:4" x14ac:dyDescent="0.25">
      <c r="A27" s="10"/>
      <c r="B27" s="47"/>
      <c r="C27" t="s">
        <v>42</v>
      </c>
      <c r="D27" s="19"/>
    </row>
    <row r="28" spans="1:4" x14ac:dyDescent="0.25">
      <c r="A28" s="23"/>
      <c r="B28" s="9"/>
    </row>
    <row r="29" spans="1:4" x14ac:dyDescent="0.25">
      <c r="A29" s="26"/>
      <c r="B29" s="58"/>
    </row>
    <row r="30" spans="1:4" ht="18.75" x14ac:dyDescent="0.25">
      <c r="A30" s="27"/>
      <c r="D30" t="s">
        <v>89</v>
      </c>
    </row>
    <row r="31" spans="1:4" x14ac:dyDescent="0.25">
      <c r="A31" s="21" t="s">
        <v>17</v>
      </c>
    </row>
    <row r="32" spans="1:4" x14ac:dyDescent="0.25">
      <c r="A32" s="11"/>
    </row>
    <row r="33" spans="1:3" x14ac:dyDescent="0.25">
      <c r="A33" s="11"/>
    </row>
    <row r="34" spans="1:3" x14ac:dyDescent="0.25">
      <c r="B34" s="33"/>
    </row>
    <row r="35" spans="1:3" x14ac:dyDescent="0.25">
      <c r="A35" s="44" t="s">
        <v>87</v>
      </c>
      <c r="C35" s="49"/>
    </row>
    <row r="36" spans="1:3" x14ac:dyDescent="0.25">
      <c r="A36" t="s">
        <v>88</v>
      </c>
      <c r="C36" s="33"/>
    </row>
    <row r="37" spans="1:3" x14ac:dyDescent="0.25">
      <c r="B37" s="32"/>
    </row>
    <row r="38" spans="1:3" ht="33" customHeight="1" x14ac:dyDescent="0.25"/>
    <row r="39" spans="1:3" x14ac:dyDescent="0.25">
      <c r="A39" s="44" t="s">
        <v>74</v>
      </c>
      <c r="B39" s="43"/>
    </row>
    <row r="40" spans="1:3" x14ac:dyDescent="0.25">
      <c r="A40" t="s">
        <v>59</v>
      </c>
    </row>
  </sheetData>
  <mergeCells count="4">
    <mergeCell ref="A1:B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showGridLines="0" topLeftCell="A43" zoomScaleNormal="100" workbookViewId="0">
      <selection activeCell="E31" sqref="E31"/>
    </sheetView>
  </sheetViews>
  <sheetFormatPr baseColWidth="10" defaultRowHeight="15" x14ac:dyDescent="0.25"/>
  <cols>
    <col min="1" max="1" width="10" customWidth="1"/>
    <col min="2" max="2" width="53.5703125" customWidth="1"/>
    <col min="3" max="3" width="15" customWidth="1"/>
    <col min="4" max="4" width="6.140625" customWidth="1"/>
    <col min="5" max="5" width="13.140625" customWidth="1"/>
    <col min="6" max="6" width="12.7109375" bestFit="1" customWidth="1"/>
    <col min="7" max="7" width="14.140625" bestFit="1" customWidth="1"/>
  </cols>
  <sheetData>
    <row r="1" spans="1:8" ht="62.25" customHeight="1" x14ac:dyDescent="0.25">
      <c r="A1" s="110"/>
      <c r="B1" s="110"/>
      <c r="C1" s="110"/>
      <c r="D1" s="110"/>
      <c r="E1" s="110"/>
      <c r="F1" s="110"/>
      <c r="G1" s="110"/>
      <c r="H1" s="64"/>
    </row>
    <row r="2" spans="1:8" ht="62.25" customHeight="1" x14ac:dyDescent="0.25">
      <c r="A2" s="77"/>
      <c r="B2" s="77"/>
      <c r="C2" s="77"/>
      <c r="D2" s="77"/>
      <c r="E2" s="77"/>
      <c r="F2" s="77"/>
      <c r="G2" s="77"/>
      <c r="H2" s="64"/>
    </row>
    <row r="3" spans="1:8" x14ac:dyDescent="0.25">
      <c r="A3" s="115" t="s">
        <v>27</v>
      </c>
      <c r="B3" s="115"/>
      <c r="C3" s="115"/>
      <c r="D3" s="115"/>
      <c r="E3" s="115"/>
      <c r="F3" s="115"/>
      <c r="G3" s="115"/>
      <c r="H3" s="20"/>
    </row>
    <row r="4" spans="1:8" x14ac:dyDescent="0.25">
      <c r="A4" s="115" t="s">
        <v>86</v>
      </c>
      <c r="B4" s="115"/>
      <c r="C4" s="115"/>
      <c r="D4" s="115"/>
      <c r="E4" s="115"/>
      <c r="F4" s="115"/>
      <c r="G4" s="115"/>
      <c r="H4" s="20"/>
    </row>
    <row r="5" spans="1:8" x14ac:dyDescent="0.25">
      <c r="B5" s="115" t="s">
        <v>19</v>
      </c>
      <c r="C5" s="115"/>
      <c r="D5" s="115"/>
      <c r="E5" s="115"/>
      <c r="F5" s="115"/>
      <c r="G5" s="115"/>
      <c r="H5" s="20"/>
    </row>
    <row r="6" spans="1:8" x14ac:dyDescent="0.25">
      <c r="B6" s="7"/>
    </row>
    <row r="7" spans="1:8" x14ac:dyDescent="0.25">
      <c r="B7" s="116" t="s">
        <v>28</v>
      </c>
      <c r="C7" s="116"/>
      <c r="D7" s="116"/>
      <c r="E7" s="116"/>
      <c r="F7" s="116"/>
      <c r="G7" s="116"/>
      <c r="H7" s="116"/>
    </row>
    <row r="8" spans="1:8" x14ac:dyDescent="0.25">
      <c r="B8" s="8"/>
    </row>
    <row r="9" spans="1:8" x14ac:dyDescent="0.25">
      <c r="C9" s="44">
        <v>2022</v>
      </c>
      <c r="D9" s="8"/>
      <c r="E9" s="44">
        <v>2021</v>
      </c>
    </row>
    <row r="10" spans="1:8" x14ac:dyDescent="0.25">
      <c r="B10" s="44" t="s">
        <v>61</v>
      </c>
      <c r="D10" s="4"/>
    </row>
    <row r="11" spans="1:8" x14ac:dyDescent="0.25">
      <c r="B11" s="5" t="s">
        <v>45</v>
      </c>
      <c r="C11" s="47">
        <v>32127154</v>
      </c>
      <c r="D11" s="31"/>
      <c r="E11" s="47">
        <v>32461507</v>
      </c>
    </row>
    <row r="12" spans="1:8" x14ac:dyDescent="0.25">
      <c r="B12" s="1" t="s">
        <v>62</v>
      </c>
      <c r="D12" s="31"/>
    </row>
    <row r="13" spans="1:8" x14ac:dyDescent="0.25">
      <c r="B13" s="5" t="s">
        <v>36</v>
      </c>
      <c r="C13" s="47">
        <v>16766861</v>
      </c>
      <c r="D13" s="67"/>
      <c r="E13" s="47">
        <v>17694254</v>
      </c>
    </row>
    <row r="14" spans="1:8" x14ac:dyDescent="0.25">
      <c r="B14" s="5" t="s">
        <v>37</v>
      </c>
      <c r="C14" s="47">
        <v>2036206</v>
      </c>
      <c r="D14" s="81"/>
      <c r="E14" s="47">
        <v>2134169</v>
      </c>
      <c r="G14" s="68"/>
    </row>
    <row r="15" spans="1:8" x14ac:dyDescent="0.25">
      <c r="B15" s="5" t="s">
        <v>29</v>
      </c>
      <c r="C15" s="47">
        <v>999746</v>
      </c>
      <c r="D15" s="82"/>
      <c r="E15" s="47">
        <v>527682</v>
      </c>
    </row>
    <row r="16" spans="1:8" x14ac:dyDescent="0.25">
      <c r="B16" s="5" t="s">
        <v>38</v>
      </c>
      <c r="C16" s="47">
        <v>1583506</v>
      </c>
      <c r="D16" s="82"/>
      <c r="E16" s="47">
        <v>1930189</v>
      </c>
    </row>
    <row r="17" spans="2:7" x14ac:dyDescent="0.25">
      <c r="B17" s="5" t="s">
        <v>44</v>
      </c>
      <c r="C17" s="47">
        <v>0</v>
      </c>
      <c r="D17" s="81"/>
      <c r="E17" s="47">
        <v>0</v>
      </c>
    </row>
    <row r="18" spans="2:7" x14ac:dyDescent="0.25">
      <c r="B18" s="5" t="s">
        <v>43</v>
      </c>
      <c r="C18" s="47">
        <v>8355910</v>
      </c>
      <c r="D18" s="82"/>
      <c r="E18" s="47">
        <v>6293465</v>
      </c>
    </row>
    <row r="19" spans="2:7" x14ac:dyDescent="0.25">
      <c r="B19" s="5" t="s">
        <v>46</v>
      </c>
      <c r="C19" s="75">
        <f>SUM(C13:C18)</f>
        <v>29742229</v>
      </c>
      <c r="D19" s="83"/>
      <c r="E19" s="75">
        <f>SUM(E13:E18)</f>
        <v>28579759</v>
      </c>
    </row>
    <row r="20" spans="2:7" x14ac:dyDescent="0.25">
      <c r="B20" s="1" t="s">
        <v>30</v>
      </c>
      <c r="C20" s="47">
        <f>+C11-C19</f>
        <v>2384925</v>
      </c>
      <c r="D20" s="84"/>
      <c r="E20" s="47">
        <f>+E11-E19</f>
        <v>3881748</v>
      </c>
    </row>
    <row r="21" spans="2:7" ht="15.75" x14ac:dyDescent="0.25">
      <c r="B21" s="3"/>
      <c r="D21" s="85"/>
    </row>
    <row r="22" spans="2:7" x14ac:dyDescent="0.25">
      <c r="B22" s="28" t="s">
        <v>31</v>
      </c>
      <c r="D22" s="86"/>
    </row>
    <row r="23" spans="2:7" x14ac:dyDescent="0.25">
      <c r="B23" s="28" t="s">
        <v>78</v>
      </c>
      <c r="C23" s="47">
        <v>371135</v>
      </c>
      <c r="D23" s="81"/>
      <c r="E23" s="47">
        <v>431850</v>
      </c>
    </row>
    <row r="24" spans="2:7" x14ac:dyDescent="0.25">
      <c r="B24" s="28" t="s">
        <v>32</v>
      </c>
      <c r="C24" s="78">
        <f>+C23</f>
        <v>371135</v>
      </c>
      <c r="D24" s="87"/>
      <c r="E24" s="78">
        <f>+E23</f>
        <v>431850</v>
      </c>
    </row>
    <row r="25" spans="2:7" ht="15.75" x14ac:dyDescent="0.25">
      <c r="B25" s="29"/>
      <c r="D25" s="85"/>
    </row>
    <row r="26" spans="2:7" x14ac:dyDescent="0.25">
      <c r="B26" s="28" t="s">
        <v>33</v>
      </c>
      <c r="C26" s="76">
        <f>SUM(C24:C25)</f>
        <v>371135</v>
      </c>
      <c r="D26" s="88"/>
      <c r="E26" s="76">
        <f>SUM(E24:E25)</f>
        <v>431850</v>
      </c>
    </row>
    <row r="27" spans="2:7" x14ac:dyDescent="0.25">
      <c r="B27" s="28" t="s">
        <v>34</v>
      </c>
      <c r="C27" s="76">
        <v>0</v>
      </c>
      <c r="D27" s="89"/>
      <c r="E27" s="76">
        <v>0</v>
      </c>
    </row>
    <row r="28" spans="2:7" x14ac:dyDescent="0.25">
      <c r="B28" s="3"/>
      <c r="D28" s="90"/>
    </row>
    <row r="29" spans="2:7" x14ac:dyDescent="0.25">
      <c r="B29" s="5" t="s">
        <v>39</v>
      </c>
      <c r="C29" s="47">
        <f>+C20+C26</f>
        <v>2756060</v>
      </c>
      <c r="D29" s="81"/>
      <c r="E29" s="47">
        <f>+E20+E26</f>
        <v>4313598</v>
      </c>
      <c r="F29" s="47"/>
      <c r="G29" s="68"/>
    </row>
    <row r="30" spans="2:7" x14ac:dyDescent="0.25">
      <c r="B30" s="5" t="s">
        <v>40</v>
      </c>
      <c r="C30" s="30">
        <v>29496881</v>
      </c>
      <c r="D30" s="91"/>
      <c r="E30" s="30">
        <v>19036636</v>
      </c>
      <c r="G30" s="67"/>
    </row>
    <row r="31" spans="2:7" x14ac:dyDescent="0.25">
      <c r="B31" s="1" t="s">
        <v>35</v>
      </c>
      <c r="C31" s="80">
        <f>+C29+C30</f>
        <v>32252941</v>
      </c>
      <c r="D31" s="92"/>
      <c r="E31" s="80">
        <f>+E29+E30</f>
        <v>23350234</v>
      </c>
    </row>
    <row r="32" spans="2:7" x14ac:dyDescent="0.25">
      <c r="D32" s="19"/>
      <c r="G32" s="68"/>
    </row>
    <row r="33" spans="1:8" x14ac:dyDescent="0.25">
      <c r="D33" s="19"/>
      <c r="H33" s="47"/>
    </row>
    <row r="34" spans="1:8" x14ac:dyDescent="0.25">
      <c r="D34" s="19"/>
    </row>
    <row r="35" spans="1:8" x14ac:dyDescent="0.25">
      <c r="D35" s="19"/>
    </row>
    <row r="38" spans="1:8" x14ac:dyDescent="0.25">
      <c r="B38" s="44" t="s">
        <v>81</v>
      </c>
      <c r="E38" s="44" t="s">
        <v>83</v>
      </c>
    </row>
    <row r="39" spans="1:8" x14ac:dyDescent="0.25">
      <c r="B39" t="s">
        <v>48</v>
      </c>
      <c r="E39" t="s">
        <v>82</v>
      </c>
    </row>
    <row r="40" spans="1:8" x14ac:dyDescent="0.25">
      <c r="C40" s="32"/>
      <c r="D40" s="32"/>
    </row>
    <row r="41" spans="1:8" x14ac:dyDescent="0.25">
      <c r="C41" s="32"/>
      <c r="D41" s="32"/>
    </row>
    <row r="42" spans="1:8" x14ac:dyDescent="0.25">
      <c r="C42" s="32"/>
      <c r="D42" s="32"/>
    </row>
    <row r="43" spans="1:8" x14ac:dyDescent="0.25">
      <c r="A43" s="49" t="s">
        <v>60</v>
      </c>
      <c r="B43" s="108" t="s">
        <v>84</v>
      </c>
      <c r="C43" s="108"/>
      <c r="D43" s="108"/>
      <c r="E43" s="108"/>
      <c r="F43" s="108"/>
      <c r="G43" s="49"/>
    </row>
    <row r="44" spans="1:8" x14ac:dyDescent="0.25">
      <c r="B44" s="109" t="s">
        <v>63</v>
      </c>
      <c r="C44" s="109"/>
      <c r="D44" s="109"/>
      <c r="E44" s="109"/>
      <c r="F44" s="109"/>
    </row>
  </sheetData>
  <mergeCells count="7">
    <mergeCell ref="B7:H7"/>
    <mergeCell ref="B43:F43"/>
    <mergeCell ref="B44:F44"/>
    <mergeCell ref="A1:G1"/>
    <mergeCell ref="A3:G3"/>
    <mergeCell ref="A4:G4"/>
    <mergeCell ref="B5:G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showGridLines="0" zoomScaleNormal="100" workbookViewId="0">
      <selection activeCell="G34" sqref="G34"/>
    </sheetView>
  </sheetViews>
  <sheetFormatPr baseColWidth="10" defaultRowHeight="15" x14ac:dyDescent="0.25"/>
  <cols>
    <col min="1" max="1" width="43.42578125" customWidth="1"/>
    <col min="2" max="2" width="17.42578125" customWidth="1"/>
    <col min="3" max="3" width="18.42578125" customWidth="1"/>
    <col min="4" max="4" width="16.42578125" customWidth="1"/>
    <col min="5" max="5" width="16" customWidth="1"/>
    <col min="6" max="6" width="20.42578125" customWidth="1"/>
    <col min="8" max="9" width="15.140625" bestFit="1" customWidth="1"/>
  </cols>
  <sheetData>
    <row r="1" spans="1:8" x14ac:dyDescent="0.25">
      <c r="A1" s="7"/>
    </row>
    <row r="2" spans="1:8" x14ac:dyDescent="0.25">
      <c r="A2" s="114" t="s">
        <v>47</v>
      </c>
      <c r="B2" s="114"/>
      <c r="C2" s="114"/>
      <c r="D2" s="114"/>
      <c r="E2" s="114"/>
      <c r="F2" s="114"/>
    </row>
    <row r="3" spans="1:8" x14ac:dyDescent="0.25">
      <c r="A3" s="115" t="s">
        <v>18</v>
      </c>
      <c r="B3" s="115"/>
      <c r="C3" s="115"/>
      <c r="D3" s="115"/>
      <c r="E3" s="115"/>
      <c r="F3" s="115"/>
    </row>
    <row r="4" spans="1:8" x14ac:dyDescent="0.25">
      <c r="A4" s="115" t="s">
        <v>95</v>
      </c>
      <c r="B4" s="115"/>
      <c r="C4" s="115"/>
      <c r="D4" s="115"/>
      <c r="E4" s="115"/>
      <c r="F4" s="115"/>
    </row>
    <row r="5" spans="1:8" x14ac:dyDescent="0.25">
      <c r="A5" s="115" t="s">
        <v>19</v>
      </c>
      <c r="B5" s="115"/>
      <c r="C5" s="115"/>
      <c r="D5" s="115"/>
      <c r="E5" s="115"/>
      <c r="F5" s="115"/>
    </row>
    <row r="6" spans="1:8" ht="15.75" x14ac:dyDescent="0.25">
      <c r="A6" s="12"/>
      <c r="B6" s="12"/>
      <c r="C6" s="13"/>
      <c r="D6" s="2"/>
      <c r="E6" s="12"/>
    </row>
    <row r="7" spans="1:8" ht="15.75" x14ac:dyDescent="0.25">
      <c r="A7" s="12"/>
      <c r="B7" s="2"/>
      <c r="C7" s="13"/>
      <c r="D7" s="2"/>
      <c r="E7" s="2"/>
      <c r="F7" s="14"/>
    </row>
    <row r="8" spans="1:8" ht="47.25" x14ac:dyDescent="0.25">
      <c r="A8" s="12"/>
      <c r="B8" s="13" t="s">
        <v>20</v>
      </c>
      <c r="C8" s="13" t="s">
        <v>21</v>
      </c>
      <c r="D8" s="13" t="s">
        <v>22</v>
      </c>
      <c r="E8" s="13" t="s">
        <v>23</v>
      </c>
      <c r="F8" s="13" t="s">
        <v>26</v>
      </c>
    </row>
    <row r="9" spans="1:8" ht="15.75" x14ac:dyDescent="0.25">
      <c r="A9" s="12"/>
      <c r="B9" s="3"/>
      <c r="C9" s="13"/>
      <c r="E9" s="3"/>
      <c r="F9" s="3"/>
    </row>
    <row r="10" spans="1:8" x14ac:dyDescent="0.25">
      <c r="A10" s="15"/>
      <c r="B10" s="15"/>
      <c r="C10" s="15"/>
      <c r="D10" s="15"/>
      <c r="E10" s="15"/>
      <c r="F10" s="15"/>
    </row>
    <row r="11" spans="1:8" ht="15.75" x14ac:dyDescent="0.25">
      <c r="A11" s="16" t="s">
        <v>96</v>
      </c>
      <c r="B11" s="34">
        <v>4535368.76</v>
      </c>
      <c r="C11" s="35"/>
      <c r="D11" s="35"/>
      <c r="E11" s="46"/>
      <c r="F11" s="34">
        <f>+SUM(B11:E11)</f>
        <v>4535368.76</v>
      </c>
    </row>
    <row r="12" spans="1:8" ht="15.75" x14ac:dyDescent="0.25">
      <c r="A12" s="16" t="s">
        <v>24</v>
      </c>
      <c r="B12" s="36"/>
      <c r="C12" s="36"/>
      <c r="D12" s="2"/>
      <c r="E12" s="47"/>
      <c r="F12" s="34"/>
    </row>
    <row r="13" spans="1:8" ht="15.75" x14ac:dyDescent="0.25">
      <c r="A13" s="16" t="s">
        <v>25</v>
      </c>
      <c r="B13" s="37"/>
      <c r="C13" s="38"/>
      <c r="D13" s="38"/>
      <c r="E13" s="59"/>
      <c r="F13" s="45">
        <v>0</v>
      </c>
    </row>
    <row r="14" spans="1:8" ht="15.75" x14ac:dyDescent="0.25">
      <c r="A14" s="16" t="s">
        <v>97</v>
      </c>
      <c r="B14" s="39">
        <f>SUM(B11:B13)</f>
        <v>4535368.76</v>
      </c>
      <c r="C14" s="35"/>
      <c r="D14" s="35"/>
      <c r="E14" s="79">
        <v>126682173.17999999</v>
      </c>
      <c r="F14" s="41">
        <f>+SUM(B14:E14)</f>
        <v>131217541.94</v>
      </c>
      <c r="H14" s="68"/>
    </row>
    <row r="15" spans="1:8" ht="15.75" x14ac:dyDescent="0.25">
      <c r="A15" s="16" t="s">
        <v>24</v>
      </c>
      <c r="B15" s="39"/>
      <c r="C15" s="35"/>
      <c r="D15" s="35"/>
      <c r="E15" s="79">
        <v>106997.98999999836</v>
      </c>
      <c r="F15" s="41">
        <f>+SUM(B15:E15)</f>
        <v>106997.98999999836</v>
      </c>
      <c r="H15" s="68"/>
    </row>
    <row r="16" spans="1:8" ht="15.75" x14ac:dyDescent="0.25">
      <c r="A16" s="16" t="s">
        <v>25</v>
      </c>
      <c r="B16" s="39"/>
      <c r="C16" s="35"/>
      <c r="D16" s="35"/>
      <c r="E16" s="105">
        <f>SUM(E14:E15)</f>
        <v>126789171.16999999</v>
      </c>
      <c r="F16" s="106">
        <f>SUM(F14:F15)</f>
        <v>131324539.92999999</v>
      </c>
      <c r="H16" s="68"/>
    </row>
    <row r="17" spans="1:9" ht="15.75" x14ac:dyDescent="0.25">
      <c r="A17" s="16"/>
      <c r="B17" s="35"/>
      <c r="C17" s="35"/>
      <c r="D17" s="35"/>
      <c r="E17" s="35"/>
      <c r="F17" s="34"/>
      <c r="I17" s="32"/>
    </row>
    <row r="18" spans="1:9" ht="15.75" x14ac:dyDescent="0.25">
      <c r="A18" s="16" t="s">
        <v>24</v>
      </c>
      <c r="B18" s="35"/>
      <c r="C18" s="35"/>
      <c r="D18" s="35"/>
      <c r="E18" s="95">
        <v>-982824.26000000164</v>
      </c>
      <c r="F18" s="41"/>
    </row>
    <row r="19" spans="1:9" ht="15.75" x14ac:dyDescent="0.25">
      <c r="A19" s="16" t="s">
        <v>25</v>
      </c>
      <c r="B19" s="42"/>
      <c r="C19" s="40"/>
      <c r="D19" s="38"/>
      <c r="E19" s="56">
        <v>14076467.289999999</v>
      </c>
      <c r="F19" s="56"/>
    </row>
    <row r="20" spans="1:9" ht="16.5" thickBot="1" x14ac:dyDescent="0.3">
      <c r="A20" s="17" t="s">
        <v>98</v>
      </c>
      <c r="B20" s="62">
        <f>SUM(B14:B19)</f>
        <v>4535368.76</v>
      </c>
      <c r="C20" s="60"/>
      <c r="D20" s="61"/>
      <c r="E20" s="63">
        <f>+E14+E19+E18</f>
        <v>139775816.21000001</v>
      </c>
      <c r="F20" s="62">
        <f>+F14+F18+F19+F15</f>
        <v>131324539.92999999</v>
      </c>
      <c r="H20" s="68"/>
    </row>
    <row r="21" spans="1:9" ht="15.75" thickTop="1" x14ac:dyDescent="0.25">
      <c r="A21" s="6"/>
      <c r="C21" s="19"/>
      <c r="H21" s="68"/>
    </row>
    <row r="22" spans="1:9" x14ac:dyDescent="0.25">
      <c r="A22" s="18" t="s">
        <v>17</v>
      </c>
      <c r="E22" s="47"/>
      <c r="F22" s="32"/>
    </row>
    <row r="23" spans="1:9" x14ac:dyDescent="0.25">
      <c r="F23" s="32"/>
    </row>
    <row r="24" spans="1:9" x14ac:dyDescent="0.25">
      <c r="F24" s="32"/>
    </row>
    <row r="25" spans="1:9" x14ac:dyDescent="0.25">
      <c r="F25" s="32"/>
    </row>
    <row r="26" spans="1:9" x14ac:dyDescent="0.25">
      <c r="B26" t="s">
        <v>75</v>
      </c>
      <c r="E26" t="s">
        <v>83</v>
      </c>
    </row>
    <row r="27" spans="1:9" x14ac:dyDescent="0.25">
      <c r="B27" t="s">
        <v>48</v>
      </c>
      <c r="E27" t="s">
        <v>82</v>
      </c>
    </row>
    <row r="31" spans="1:9" x14ac:dyDescent="0.25">
      <c r="C31" t="s">
        <v>76</v>
      </c>
    </row>
    <row r="32" spans="1:9" x14ac:dyDescent="0.25">
      <c r="C32" t="s">
        <v>49</v>
      </c>
    </row>
  </sheetData>
  <mergeCells count="4"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Estado de Situación</vt:lpstr>
      <vt:lpstr>Est. de Rendimiento Fin</vt:lpstr>
      <vt:lpstr>Flujo de Efectivo</vt:lpstr>
      <vt:lpstr>Cambio del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gerardo vargas</cp:lastModifiedBy>
  <cp:lastPrinted>2022-07-11T15:41:29Z</cp:lastPrinted>
  <dcterms:created xsi:type="dcterms:W3CDTF">2018-07-13T15:52:30Z</dcterms:created>
  <dcterms:modified xsi:type="dcterms:W3CDTF">2022-07-11T19:21:38Z</dcterms:modified>
</cp:coreProperties>
</file>