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915" windowHeight="852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Q107" i="1"/>
  <c r="P107"/>
  <c r="O107"/>
  <c r="N107"/>
  <c r="Q13"/>
  <c r="Q101"/>
  <c r="Q100"/>
  <c r="Q108"/>
  <c r="Q106"/>
  <c r="Q105"/>
  <c r="Q104"/>
  <c r="Q103"/>
  <c r="Q102"/>
  <c r="Q86"/>
  <c r="Q85"/>
  <c r="Q83"/>
  <c r="Q82"/>
  <c r="Q81"/>
  <c r="Q80"/>
  <c r="Q79"/>
  <c r="Q78"/>
  <c r="Q77"/>
  <c r="Q76"/>
  <c r="Q75"/>
  <c r="Q74"/>
  <c r="Q73"/>
  <c r="Q72"/>
  <c r="M87"/>
  <c r="L87"/>
  <c r="K87"/>
  <c r="J87"/>
  <c r="I87"/>
  <c r="H87"/>
  <c r="G87"/>
  <c r="F87"/>
  <c r="F110" s="1"/>
  <c r="G109"/>
  <c r="H109"/>
  <c r="I109"/>
  <c r="I110" s="1"/>
  <c r="J109"/>
  <c r="J110" s="1"/>
  <c r="K109"/>
  <c r="L109"/>
  <c r="L110" s="1"/>
  <c r="M109"/>
  <c r="E109"/>
  <c r="E87"/>
  <c r="P85"/>
  <c r="O85"/>
  <c r="N85"/>
  <c r="P105"/>
  <c r="O105"/>
  <c r="N105"/>
  <c r="E47"/>
  <c r="G47"/>
  <c r="H47"/>
  <c r="I47"/>
  <c r="J47"/>
  <c r="K47"/>
  <c r="L47"/>
  <c r="M47"/>
  <c r="Q25"/>
  <c r="G25"/>
  <c r="H25"/>
  <c r="I25"/>
  <c r="J25"/>
  <c r="K25"/>
  <c r="L25"/>
  <c r="M25"/>
  <c r="E25"/>
  <c r="L20"/>
  <c r="K20"/>
  <c r="J20"/>
  <c r="I20"/>
  <c r="H20"/>
  <c r="G20"/>
  <c r="F20"/>
  <c r="E20"/>
  <c r="L115"/>
  <c r="K115"/>
  <c r="J115"/>
  <c r="I115"/>
  <c r="H115"/>
  <c r="G115"/>
  <c r="F115"/>
  <c r="E115"/>
  <c r="Q113"/>
  <c r="P113"/>
  <c r="O113"/>
  <c r="N113"/>
  <c r="Q112"/>
  <c r="P112"/>
  <c r="O112"/>
  <c r="N112"/>
  <c r="P108"/>
  <c r="O108"/>
  <c r="N108"/>
  <c r="P104"/>
  <c r="O104"/>
  <c r="N104"/>
  <c r="P103"/>
  <c r="O103"/>
  <c r="N103"/>
  <c r="P106"/>
  <c r="O106"/>
  <c r="N106"/>
  <c r="P24"/>
  <c r="O24"/>
  <c r="N24"/>
  <c r="P102"/>
  <c r="O102"/>
  <c r="N102"/>
  <c r="P101"/>
  <c r="O101"/>
  <c r="N101"/>
  <c r="P100"/>
  <c r="O100"/>
  <c r="N100"/>
  <c r="P23"/>
  <c r="O23"/>
  <c r="N23"/>
  <c r="P81"/>
  <c r="O81"/>
  <c r="N81"/>
  <c r="P82"/>
  <c r="O82"/>
  <c r="N82"/>
  <c r="P86"/>
  <c r="O86"/>
  <c r="N86"/>
  <c r="P84"/>
  <c r="O84"/>
  <c r="N84"/>
  <c r="P83"/>
  <c r="O83"/>
  <c r="N83"/>
  <c r="P78"/>
  <c r="O78"/>
  <c r="N78"/>
  <c r="P80"/>
  <c r="O80"/>
  <c r="N80"/>
  <c r="P79"/>
  <c r="O79"/>
  <c r="N79"/>
  <c r="P77"/>
  <c r="O77"/>
  <c r="N77"/>
  <c r="P75"/>
  <c r="O75"/>
  <c r="N75"/>
  <c r="P74"/>
  <c r="O74"/>
  <c r="N74"/>
  <c r="P73"/>
  <c r="O73"/>
  <c r="N73"/>
  <c r="P72"/>
  <c r="O72"/>
  <c r="N72"/>
  <c r="L70"/>
  <c r="K70"/>
  <c r="J70"/>
  <c r="I70"/>
  <c r="H70"/>
  <c r="G70"/>
  <c r="F70"/>
  <c r="E70"/>
  <c r="Q69"/>
  <c r="Q70" s="1"/>
  <c r="P69"/>
  <c r="P70" s="1"/>
  <c r="O69"/>
  <c r="O70" s="1"/>
  <c r="N69"/>
  <c r="N70" s="1"/>
  <c r="L57"/>
  <c r="K57"/>
  <c r="J57"/>
  <c r="I57"/>
  <c r="H57"/>
  <c r="G57"/>
  <c r="F57"/>
  <c r="E57"/>
  <c r="Q56"/>
  <c r="P56"/>
  <c r="O56"/>
  <c r="N56"/>
  <c r="Q55"/>
  <c r="P55"/>
  <c r="O55"/>
  <c r="N55"/>
  <c r="Q54"/>
  <c r="P54"/>
  <c r="O54"/>
  <c r="N54"/>
  <c r="Q53"/>
  <c r="P53"/>
  <c r="P57" s="1"/>
  <c r="O53"/>
  <c r="N53"/>
  <c r="N57" s="1"/>
  <c r="L51"/>
  <c r="K51"/>
  <c r="J51"/>
  <c r="I51"/>
  <c r="H51"/>
  <c r="G51"/>
  <c r="F51"/>
  <c r="E51"/>
  <c r="Q50"/>
  <c r="P50"/>
  <c r="O50"/>
  <c r="N50"/>
  <c r="Q49"/>
  <c r="Q51" s="1"/>
  <c r="P49"/>
  <c r="P51" s="1"/>
  <c r="O49"/>
  <c r="O51" s="1"/>
  <c r="N49"/>
  <c r="N51" s="1"/>
  <c r="Q45"/>
  <c r="P45"/>
  <c r="O45"/>
  <c r="N45"/>
  <c r="Q114"/>
  <c r="P114"/>
  <c r="O114"/>
  <c r="N114"/>
  <c r="P22"/>
  <c r="O22"/>
  <c r="N22"/>
  <c r="P46"/>
  <c r="O46"/>
  <c r="N46"/>
  <c r="Q19"/>
  <c r="P19"/>
  <c r="O19"/>
  <c r="N19"/>
  <c r="Q44"/>
  <c r="P44"/>
  <c r="O44"/>
  <c r="N44"/>
  <c r="Q15"/>
  <c r="P15"/>
  <c r="O15"/>
  <c r="N15"/>
  <c r="L42"/>
  <c r="K42"/>
  <c r="J42"/>
  <c r="I42"/>
  <c r="H42"/>
  <c r="G42"/>
  <c r="E42"/>
  <c r="Q41"/>
  <c r="Q42" s="1"/>
  <c r="P41"/>
  <c r="P42" s="1"/>
  <c r="O41"/>
  <c r="O42" s="1"/>
  <c r="N41"/>
  <c r="N42" s="1"/>
  <c r="L28"/>
  <c r="K28"/>
  <c r="J28"/>
  <c r="I28"/>
  <c r="H28"/>
  <c r="G28"/>
  <c r="E28"/>
  <c r="Q27"/>
  <c r="Q28" s="1"/>
  <c r="P27"/>
  <c r="P28" s="1"/>
  <c r="O27"/>
  <c r="O28" s="1"/>
  <c r="N27"/>
  <c r="N28" s="1"/>
  <c r="P76"/>
  <c r="O76"/>
  <c r="N76"/>
  <c r="P13"/>
  <c r="O13"/>
  <c r="N13"/>
  <c r="Q18"/>
  <c r="P18"/>
  <c r="O18"/>
  <c r="N18"/>
  <c r="Q17"/>
  <c r="P17"/>
  <c r="O17"/>
  <c r="N17"/>
  <c r="Q16"/>
  <c r="P16"/>
  <c r="O16"/>
  <c r="N16"/>
  <c r="Q14"/>
  <c r="P14"/>
  <c r="O14"/>
  <c r="N14"/>
  <c r="Q12"/>
  <c r="P12"/>
  <c r="O12"/>
  <c r="N12"/>
  <c r="O57" l="1"/>
  <c r="G110"/>
  <c r="G129" s="1"/>
  <c r="F129"/>
  <c r="M110"/>
  <c r="M129" s="1"/>
  <c r="I129"/>
  <c r="L129"/>
  <c r="K110"/>
  <c r="K129" s="1"/>
  <c r="Q109"/>
  <c r="J129"/>
  <c r="N87"/>
  <c r="P109"/>
  <c r="E110"/>
  <c r="E129" s="1"/>
  <c r="O109"/>
  <c r="O87"/>
  <c r="P87"/>
  <c r="P110" s="1"/>
  <c r="N109"/>
  <c r="H110"/>
  <c r="H129" s="1"/>
  <c r="Q87"/>
  <c r="N47"/>
  <c r="O25"/>
  <c r="N20"/>
  <c r="P47"/>
  <c r="O47"/>
  <c r="Q47"/>
  <c r="P20"/>
  <c r="N25"/>
  <c r="P25"/>
  <c r="Q115"/>
  <c r="P115"/>
  <c r="O115"/>
  <c r="Q20"/>
  <c r="O20"/>
  <c r="N115"/>
  <c r="Q57"/>
  <c r="Q110" l="1"/>
  <c r="Q129" s="1"/>
  <c r="O110"/>
  <c r="O129" s="1"/>
  <c r="P129"/>
  <c r="N110"/>
  <c r="N129" s="1"/>
</calcChain>
</file>

<file path=xl/sharedStrings.xml><?xml version="1.0" encoding="utf-8"?>
<sst xmlns="http://schemas.openxmlformats.org/spreadsheetml/2006/main" count="399" uniqueCount="159">
  <si>
    <t>INSTITUTO AZUCARERO DOMINICANO</t>
  </si>
  <si>
    <t>INAZUCAR</t>
  </si>
  <si>
    <t xml:space="preserve">     CAPITULO: 5112</t>
  </si>
  <si>
    <t>DAF:01          UE:0001</t>
  </si>
  <si>
    <t>PROGRAMA:11</t>
  </si>
  <si>
    <t>SUBPROGRAMA:02</t>
  </si>
  <si>
    <t>PROYECTO:0</t>
  </si>
  <si>
    <t xml:space="preserve">     ACT:0001</t>
  </si>
  <si>
    <t>CUENTA:2.1.1.1.01</t>
  </si>
  <si>
    <t>FONDO:0100</t>
  </si>
  <si>
    <t>NOMBRE</t>
  </si>
  <si>
    <t>CARGO</t>
  </si>
  <si>
    <t>ESTATUS</t>
  </si>
  <si>
    <t>SUELDO BRUTO      (RD$)</t>
  </si>
  <si>
    <t>IMPUESTO S/R            (Ley 11-92)
(1*)</t>
  </si>
  <si>
    <t>SEGURO SAVICA</t>
  </si>
  <si>
    <t>SEGURIDAD SOCIAL (Ley 87-01)</t>
  </si>
  <si>
    <t>TOTAL RETENCIONES</t>
  </si>
  <si>
    <t>SUELDO NETO     (RD$)</t>
  </si>
  <si>
    <t>SEXO</t>
  </si>
  <si>
    <t>SEGURO DE PENSION  (9.97%)</t>
  </si>
  <si>
    <t>RIESGO LABORAL (1.3%)      (2*)</t>
  </si>
  <si>
    <t>SEGURO DE SALUD (10.13%)          (3*)</t>
  </si>
  <si>
    <t>REGISTRO DEPENDIENTE ADICIONALES             (4*)</t>
  </si>
  <si>
    <t>SUB-TOTAL TSS</t>
  </si>
  <si>
    <t>DEDUCCION EMPLEADO</t>
  </si>
  <si>
    <t>APORTE PATRONAL</t>
  </si>
  <si>
    <t>EMPLEADO
(2.87%)</t>
  </si>
  <si>
    <t>PATRONAL    (7.10%)</t>
  </si>
  <si>
    <t>EMPLEADO (3.04%)</t>
  </si>
  <si>
    <t>PATRONAL     (7.09%)</t>
  </si>
  <si>
    <t>DIRECCION EJECUTIVA</t>
  </si>
  <si>
    <t>MAXIMO PEREZ PEREZ</t>
  </si>
  <si>
    <t>DIRECTOR EJECUTIVO</t>
  </si>
  <si>
    <t>M</t>
  </si>
  <si>
    <t>De libre nombramiento</t>
  </si>
  <si>
    <t>RAMON DARIO HIDALGO GONZALEZ</t>
  </si>
  <si>
    <t>MARIBEL DEL CARMEN MOLINA</t>
  </si>
  <si>
    <t>F</t>
  </si>
  <si>
    <t>Carrera Administrativa</t>
  </si>
  <si>
    <t>RUTH MIROSLAVA NUÑEZ DE ZALASAR</t>
  </si>
  <si>
    <t>Cargo de Confianza</t>
  </si>
  <si>
    <t>Estatuto Simplificado</t>
  </si>
  <si>
    <t>STIVEN DE JESUS RAMIREZ P.</t>
  </si>
  <si>
    <t>AUX. ACCESO A LA INFORMACION</t>
  </si>
  <si>
    <t>SUB-TOTAL</t>
  </si>
  <si>
    <t>AGUSTIN CEDEÑO MEJIA</t>
  </si>
  <si>
    <t>SUB-DIRECTOR</t>
  </si>
  <si>
    <t>DIVISION DE RECURSOS HUMANOS</t>
  </si>
  <si>
    <t>ELIANNY SANTANA UREÑA</t>
  </si>
  <si>
    <t>DIVISION DE PLANIFICACION Y DESARROLLO</t>
  </si>
  <si>
    <t>LISBETH ALTAGRACIA ALMONTE</t>
  </si>
  <si>
    <t>SECCION JURIDICA</t>
  </si>
  <si>
    <t>FLORITA JOSEFINA LOPEZ CASTILLO</t>
  </si>
  <si>
    <t>SUELDO NETO      (RD$)</t>
  </si>
  <si>
    <t>SECCION DE COMUNICACIONES</t>
  </si>
  <si>
    <t>GLINNYSS ELENA PEREZ FIGUEROA</t>
  </si>
  <si>
    <t xml:space="preserve">ASISTENTE  SUB-DIRECTOR </t>
  </si>
  <si>
    <t>ADALGISA ALTAGRACIA HERNANDEZ</t>
  </si>
  <si>
    <t>FIJO</t>
  </si>
  <si>
    <t>MILDRE MARIA ALMANZAR GARCIA</t>
  </si>
  <si>
    <t>RAQUEL ALEXANDRA PERALTA PEREZ</t>
  </si>
  <si>
    <t>AUXILIAR ADMINISTRATIVO</t>
  </si>
  <si>
    <t>DILEGNY SAMANTA SAMBOY</t>
  </si>
  <si>
    <t>CARLO JULIO SANCHEZ SANCHEZ</t>
  </si>
  <si>
    <t>LUZ DEL ALBA PEREZ ROSARIO</t>
  </si>
  <si>
    <t>AUX. ATENCION AL CIUDADANO</t>
  </si>
  <si>
    <t>DIVISION ADMINISTRATIVA FINANCIERA</t>
  </si>
  <si>
    <t>MIGUEL ANTONIO CABRERA V.</t>
  </si>
  <si>
    <t>ENC.DEPTO.ADM.Y FINANCIE</t>
  </si>
  <si>
    <t>XIOMARA MIGUELINA FONT BONILLA</t>
  </si>
  <si>
    <t>TECNICO ADMINISTRATIVO</t>
  </si>
  <si>
    <t>SECCION DE CONTABILIDAD</t>
  </si>
  <si>
    <t>XIOMARA LIBERTAD DEL MONTE</t>
  </si>
  <si>
    <t>KATHERINE PAOLA PAULA CASTILLO</t>
  </si>
  <si>
    <t>TECNICO CONTABILIDAD</t>
  </si>
  <si>
    <t>NATACHA MORENA HERNANDEZ M.</t>
  </si>
  <si>
    <t>ARIANNA PATRICIA MONTILLA</t>
  </si>
  <si>
    <t>AUXILIAR ADMINISTRATIVA</t>
  </si>
  <si>
    <t>IMPUESTO  S/R           (Ley 11-92)
(1*)</t>
  </si>
  <si>
    <t>SEGURO DE SALUD (10.13%)     (3*)</t>
  </si>
  <si>
    <t>REGISTRO DEPENDIENTE ADICIONALES (4*)</t>
  </si>
  <si>
    <t>PATRONAL (7.10%)</t>
  </si>
  <si>
    <t>PATRONAL (7.09%)</t>
  </si>
  <si>
    <t>SECCION DE COMPRAS Y CONTRATACIONES</t>
  </si>
  <si>
    <t>RICARDO ANTONIO RODRIGUEZ ANTIGUA</t>
  </si>
  <si>
    <t>AUX. ADMINISTRATIVO I</t>
  </si>
  <si>
    <t>SECCION DE SERVICIOS GENERALES</t>
  </si>
  <si>
    <t>JOSE ERNESTO HEREDIA ADAMES</t>
  </si>
  <si>
    <t>JOSE IVAN CASTRO RAMIREZ</t>
  </si>
  <si>
    <t>SUPERVISOR DE ALMACEN</t>
  </si>
  <si>
    <t>ANDREA CASTILLO RINCON</t>
  </si>
  <si>
    <t>SUPERVISOR MAYORDOMIA</t>
  </si>
  <si>
    <t>VICTOR M. GONZALEZ JIMENEZ</t>
  </si>
  <si>
    <t>SUPERVISOR DE SEGURIDAD</t>
  </si>
  <si>
    <t>CARLOS LIVIO RUIZ BERAS</t>
  </si>
  <si>
    <t>CHOFER</t>
  </si>
  <si>
    <t>ALEJANDRO BRITO REYES</t>
  </si>
  <si>
    <t>CARLOS JOSE GOMEZ RAMIREZ</t>
  </si>
  <si>
    <t>PLOMERO</t>
  </si>
  <si>
    <t xml:space="preserve">JUAN BAUTISTA GONZALEZ </t>
  </si>
  <si>
    <t>KEILA NOEMI BELTRE GARCES</t>
  </si>
  <si>
    <t>RAMONA ROSARIO ABREU</t>
  </si>
  <si>
    <t>YENRY DE JESUS CABRERA GARCIA</t>
  </si>
  <si>
    <t>MENSAJERO EXTERNO</t>
  </si>
  <si>
    <t>FERMIN UCETA BASTARDO</t>
  </si>
  <si>
    <t>AYUDANTE MANTENIMIENTO</t>
  </si>
  <si>
    <t>IMPUESTO  S/R             (Ley 11-92)
(1*)</t>
  </si>
  <si>
    <t>DORIS CRISTINA ACEVEDO LLUBERES</t>
  </si>
  <si>
    <t>RECEPCIONISTA</t>
  </si>
  <si>
    <t>CARMEN GILENA GONZALEZ SANTOS</t>
  </si>
  <si>
    <t>CONSERJE</t>
  </si>
  <si>
    <t>CRISTINA RODRIGUEZ</t>
  </si>
  <si>
    <t xml:space="preserve">VICTORIA ELENA BAEZ </t>
  </si>
  <si>
    <t>YASMIN SANTOS PAULA</t>
  </si>
  <si>
    <t>MODESTO GONZALEZ RODRIGUEZ</t>
  </si>
  <si>
    <t>PORTERO</t>
  </si>
  <si>
    <t>ANMISADAY GARCIA VALERIO</t>
  </si>
  <si>
    <t>ARISLEIDA FALETTE ROSARIO</t>
  </si>
  <si>
    <t>JOSE SEVERINO</t>
  </si>
  <si>
    <t>SECCION DE TECNOLOGIA DE LA INFORMACION Y COMUNICACIONES</t>
  </si>
  <si>
    <t>GERARDO BARDONIS VARGAS LUCIANO</t>
  </si>
  <si>
    <t>ANALISTA DE SIST. INFORMATIC</t>
  </si>
  <si>
    <t>JOSE AUGUSTO LIZ BONILLA</t>
  </si>
  <si>
    <t>SOPORTE INFORMATICO</t>
  </si>
  <si>
    <t>SUB-TOTAL       TSS</t>
  </si>
  <si>
    <t>TOTAL GENERAL</t>
  </si>
  <si>
    <t>SECCION 1F: PIE DEL DOCUMENTO</t>
  </si>
  <si>
    <t>OBSERVACIONES :</t>
  </si>
  <si>
    <t>(1*) Deduccion directa en declaracion ISR empleados del SUIRPLUS. Rentas hasta RD$416,220.00 estan exentas</t>
  </si>
  <si>
    <t>(2*) Salario cotizable hasta RD$162,625.00, deducion directa de la declaracion TSS del SUIRPLUS.</t>
  </si>
  <si>
    <t>(3*) Salario cotizable hasta RD$325,250.00, deduccion directa de la declaracion TSS del SUIRPLUS.</t>
  </si>
  <si>
    <t>Respons. Unidad Ejecutora</t>
  </si>
  <si>
    <t>Responsable de Registro</t>
  </si>
  <si>
    <t>Director INAZUCAR</t>
  </si>
  <si>
    <t>Lic. Miguel A. Cabrera</t>
  </si>
  <si>
    <t>Licda. Anny Rosario Correa Pena</t>
  </si>
  <si>
    <t>Lic. Maximo Perez Perez</t>
  </si>
  <si>
    <t>Enc. Dpto.Administrativo Financiero</t>
  </si>
  <si>
    <t>Enc. Division Recursos Humanos</t>
  </si>
  <si>
    <t xml:space="preserve">Director Ejecutivo </t>
  </si>
  <si>
    <t xml:space="preserve"> </t>
  </si>
  <si>
    <t xml:space="preserve">SECRETARIO </t>
  </si>
  <si>
    <t>SECRETARIA DIRECCION EJECUTIVA</t>
  </si>
  <si>
    <t>SECRETARIA I</t>
  </si>
  <si>
    <t>CONTADOR (A)</t>
  </si>
  <si>
    <t>ASESOR  DIRECTOR EJECUTIVO</t>
  </si>
  <si>
    <t>AUXILIAR ADMINISTRATIVO (A)</t>
  </si>
  <si>
    <t>AUXILIAR ADMINISTRATIV0(A)</t>
  </si>
  <si>
    <t>GLADYS SORIANO CARELA</t>
  </si>
  <si>
    <t>CAMARERO</t>
  </si>
  <si>
    <t>REMIGIO GUILLEN EVANGELISTA</t>
  </si>
  <si>
    <t>PERPETUA RAMIREZ POZO</t>
  </si>
  <si>
    <t>IMPUESTO    S/R   (Ley 11-92)
(1*)</t>
  </si>
  <si>
    <t>RUBER DARIO RUIZ CARRASCO</t>
  </si>
  <si>
    <t>ARCP/LHDP</t>
  </si>
  <si>
    <t>(4*) Deduccion directa declaracion TSS del SUIRPLUS por registro de dependientes adicionales al SDSS, RD$1,512,45 por cada dependiente adicional registrado.</t>
  </si>
  <si>
    <t>Firmas Autorizadas para el documento de Gasto No. 2022-5112-01-01-0001-314</t>
  </si>
  <si>
    <t xml:space="preserve">     CONCEPTO: PAGO SUELDO NOMINA FIJA CORRESPONDIENTE AL MES DE NOVIEMBRE 2022</t>
  </si>
</sst>
</file>

<file path=xl/styles.xml><?xml version="1.0" encoding="utf-8"?>
<styleSheet xmlns="http://schemas.openxmlformats.org/spreadsheetml/2006/main">
  <numFmts count="3">
    <numFmt numFmtId="164" formatCode="_-* #,##0.00\ _€_-;\-* #,##0.00\ _€_-;_-* &quot;-&quot;??\ _€_-;_-@_-"/>
    <numFmt numFmtId="165" formatCode="_-* #,##0.00_-;\-* #,##0.00_-;_-* &quot;-&quot;??_-;_-@_-"/>
    <numFmt numFmtId="166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5"/>
      <color rgb="FFFF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Times New Roman"/>
      <family val="1"/>
    </font>
    <font>
      <b/>
      <sz val="5"/>
      <name val="Times New Roman"/>
      <family val="1"/>
    </font>
    <font>
      <sz val="5"/>
      <name val="Times New Roman"/>
      <family val="1"/>
    </font>
    <font>
      <b/>
      <sz val="3"/>
      <name val="Times New Roman"/>
      <family val="1"/>
    </font>
    <font>
      <b/>
      <sz val="4"/>
      <name val="Times New Roman"/>
      <family val="1"/>
    </font>
    <font>
      <b/>
      <sz val="3"/>
      <color rgb="FF000000"/>
      <name val="Times New Roman"/>
      <family val="1"/>
    </font>
    <font>
      <sz val="3"/>
      <color rgb="FF000000"/>
      <name val="Times New Roman"/>
      <family val="1"/>
    </font>
    <font>
      <sz val="4"/>
      <name val="Times New Roman"/>
      <family val="1"/>
    </font>
    <font>
      <sz val="4"/>
      <color rgb="FF000000"/>
      <name val="Times New Roman"/>
      <family val="1"/>
    </font>
    <font>
      <b/>
      <sz val="5"/>
      <color theme="0"/>
      <name val="Times New Roman"/>
      <family val="1"/>
    </font>
    <font>
      <b/>
      <sz val="5"/>
      <color theme="1"/>
      <name val="Times New Roman"/>
      <family val="1"/>
    </font>
    <font>
      <sz val="5"/>
      <color theme="1"/>
      <name val="Times New Roman"/>
      <family val="1"/>
    </font>
    <font>
      <b/>
      <sz val="4"/>
      <color theme="1"/>
      <name val="Times New Roman"/>
      <family val="1"/>
    </font>
    <font>
      <sz val="2.5"/>
      <color rgb="FF000000"/>
      <name val="Times New Roman"/>
      <family val="1"/>
    </font>
    <font>
      <b/>
      <sz val="2.5"/>
      <color rgb="FF000000"/>
      <name val="Times New Roman"/>
      <family val="1"/>
    </font>
    <font>
      <sz val="6"/>
      <color rgb="FF000000"/>
      <name val="Times New Roman"/>
      <family val="1"/>
    </font>
    <font>
      <b/>
      <sz val="3.5"/>
      <color rgb="FF000000"/>
      <name val="Times New Roman"/>
      <family val="1"/>
    </font>
    <font>
      <sz val="3.5"/>
      <color rgb="FF000000"/>
      <name val="Times New Roman"/>
      <family val="1"/>
    </font>
    <font>
      <sz val="5"/>
      <color theme="0"/>
      <name val="Times New Roman"/>
      <family val="1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center"/>
    </xf>
    <xf numFmtId="20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left" vertical="center" wrapText="1"/>
    </xf>
    <xf numFmtId="4" fontId="7" fillId="4" borderId="0" xfId="0" applyNumberFormat="1" applyFont="1" applyFill="1" applyBorder="1" applyAlignment="1">
      <alignment horizontal="right" vertical="center" shrinkToFit="1"/>
    </xf>
    <xf numFmtId="2" fontId="7" fillId="4" borderId="0" xfId="0" applyNumberFormat="1" applyFont="1" applyFill="1" applyBorder="1" applyAlignment="1">
      <alignment horizontal="right" vertical="center" shrinkToFit="1"/>
    </xf>
    <xf numFmtId="4" fontId="4" fillId="4" borderId="0" xfId="0" applyNumberFormat="1" applyFont="1" applyFill="1" applyBorder="1" applyAlignment="1">
      <alignment horizontal="right" vertical="center" shrinkToFit="1"/>
    </xf>
    <xf numFmtId="0" fontId="7" fillId="0" borderId="0" xfId="1" applyNumberFormat="1" applyFont="1" applyBorder="1" applyAlignment="1">
      <alignment horizontal="right" vertical="center" wrapText="1"/>
    </xf>
    <xf numFmtId="165" fontId="4" fillId="4" borderId="0" xfId="0" applyNumberFormat="1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165" fontId="4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right" vertical="center"/>
    </xf>
    <xf numFmtId="0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vertical="center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165" fontId="5" fillId="5" borderId="0" xfId="1" applyNumberFormat="1" applyFont="1" applyFill="1" applyBorder="1" applyAlignment="1">
      <alignment horizontal="center" vertical="center"/>
    </xf>
    <xf numFmtId="165" fontId="5" fillId="5" borderId="0" xfId="1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 applyAlignment="1">
      <alignment horizontal="right" vertical="center" shrinkToFit="1"/>
    </xf>
    <xf numFmtId="2" fontId="6" fillId="5" borderId="0" xfId="0" applyNumberFormat="1" applyFont="1" applyFill="1" applyBorder="1" applyAlignment="1">
      <alignment horizontal="right" vertical="center" shrinkToFit="1"/>
    </xf>
    <xf numFmtId="4" fontId="5" fillId="5" borderId="0" xfId="0" applyNumberFormat="1" applyFont="1" applyFill="1" applyBorder="1" applyAlignment="1">
      <alignment horizontal="right" vertical="center" shrinkToFit="1"/>
    </xf>
    <xf numFmtId="2" fontId="5" fillId="5" borderId="0" xfId="1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165" fontId="5" fillId="4" borderId="0" xfId="1" applyNumberFormat="1" applyFont="1" applyFill="1" applyBorder="1" applyAlignment="1">
      <alignment horizontal="center" vertical="center"/>
    </xf>
    <xf numFmtId="165" fontId="5" fillId="4" borderId="0" xfId="1" applyNumberFormat="1" applyFont="1" applyFill="1" applyBorder="1" applyAlignment="1">
      <alignment horizontal="right" vertical="center"/>
    </xf>
    <xf numFmtId="4" fontId="6" fillId="4" borderId="0" xfId="0" applyNumberFormat="1" applyFont="1" applyFill="1" applyBorder="1" applyAlignment="1">
      <alignment horizontal="right" vertical="center" shrinkToFit="1"/>
    </xf>
    <xf numFmtId="2" fontId="6" fillId="4" borderId="0" xfId="0" applyNumberFormat="1" applyFont="1" applyFill="1" applyBorder="1" applyAlignment="1">
      <alignment horizontal="right" vertical="center" shrinkToFit="1"/>
    </xf>
    <xf numFmtId="4" fontId="5" fillId="4" borderId="0" xfId="0" applyNumberFormat="1" applyFont="1" applyFill="1" applyBorder="1" applyAlignment="1">
      <alignment horizontal="right" vertical="center" shrinkToFit="1"/>
    </xf>
    <xf numFmtId="165" fontId="5" fillId="4" borderId="0" xfId="0" applyNumberFormat="1" applyFont="1" applyFill="1" applyBorder="1" applyAlignment="1">
      <alignment horizontal="right" vertical="center" shrinkToFit="1"/>
    </xf>
    <xf numFmtId="0" fontId="8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top" wrapText="1"/>
    </xf>
    <xf numFmtId="165" fontId="5" fillId="5" borderId="0" xfId="0" applyNumberFormat="1" applyFont="1" applyFill="1" applyBorder="1" applyAlignment="1">
      <alignment horizontal="right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top" wrapText="1"/>
    </xf>
    <xf numFmtId="165" fontId="7" fillId="0" borderId="0" xfId="1" applyNumberFormat="1" applyFont="1" applyBorder="1" applyAlignment="1">
      <alignment horizontal="right" vertical="center"/>
    </xf>
    <xf numFmtId="165" fontId="7" fillId="0" borderId="0" xfId="1" applyNumberFormat="1" applyFont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2" fontId="4" fillId="4" borderId="0" xfId="0" applyNumberFormat="1" applyFont="1" applyFill="1" applyBorder="1" applyAlignment="1">
      <alignment horizontal="right" vertical="center" shrinkToFit="1"/>
    </xf>
    <xf numFmtId="0" fontId="12" fillId="0" borderId="0" xfId="0" applyFont="1" applyBorder="1" applyAlignment="1">
      <alignment horizontal="left" vertical="center"/>
    </xf>
    <xf numFmtId="165" fontId="7" fillId="0" borderId="0" xfId="1" applyNumberFormat="1" applyFont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 vertical="center" wrapText="1"/>
    </xf>
    <xf numFmtId="165" fontId="7" fillId="4" borderId="0" xfId="1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top" wrapText="1"/>
    </xf>
    <xf numFmtId="165" fontId="7" fillId="4" borderId="0" xfId="1" applyNumberFormat="1" applyFont="1" applyFill="1" applyBorder="1" applyAlignment="1">
      <alignment horizontal="center" vertical="top" wrapText="1"/>
    </xf>
    <xf numFmtId="165" fontId="14" fillId="4" borderId="0" xfId="1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left" vertical="center"/>
    </xf>
    <xf numFmtId="165" fontId="4" fillId="0" borderId="0" xfId="1" applyNumberFormat="1" applyFont="1" applyFill="1" applyBorder="1" applyAlignment="1">
      <alignment horizontal="left" vertical="center"/>
    </xf>
    <xf numFmtId="165" fontId="4" fillId="0" borderId="0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4" borderId="0" xfId="0" applyNumberFormat="1" applyFont="1" applyFill="1" applyBorder="1" applyAlignment="1">
      <alignment vertical="center" shrinkToFit="1"/>
    </xf>
    <xf numFmtId="4" fontId="7" fillId="4" borderId="0" xfId="0" applyNumberFormat="1" applyFont="1" applyFill="1" applyBorder="1" applyAlignment="1">
      <alignment vertical="center" shrinkToFit="1"/>
    </xf>
    <xf numFmtId="2" fontId="7" fillId="4" borderId="0" xfId="0" applyNumberFormat="1" applyFont="1" applyFill="1" applyBorder="1" applyAlignment="1">
      <alignment vertical="center" shrinkToFit="1"/>
    </xf>
    <xf numFmtId="4" fontId="4" fillId="4" borderId="0" xfId="0" applyNumberFormat="1" applyFont="1" applyFill="1" applyBorder="1" applyAlignment="1">
      <alignment vertical="center" shrinkToFit="1"/>
    </xf>
    <xf numFmtId="165" fontId="7" fillId="0" borderId="0" xfId="1" applyNumberFormat="1" applyFont="1" applyBorder="1" applyAlignment="1">
      <alignment vertical="center" wrapText="1"/>
    </xf>
    <xf numFmtId="165" fontId="5" fillId="5" borderId="0" xfId="1" applyNumberFormat="1" applyFont="1" applyFill="1" applyBorder="1" applyAlignment="1">
      <alignment vertical="center"/>
    </xf>
    <xf numFmtId="4" fontId="6" fillId="5" borderId="0" xfId="0" applyNumberFormat="1" applyFont="1" applyFill="1" applyBorder="1" applyAlignment="1">
      <alignment vertical="center" shrinkToFit="1"/>
    </xf>
    <xf numFmtId="2" fontId="6" fillId="5" borderId="0" xfId="0" applyNumberFormat="1" applyFont="1" applyFill="1" applyBorder="1" applyAlignment="1">
      <alignment vertical="center" shrinkToFit="1"/>
    </xf>
    <xf numFmtId="4" fontId="5" fillId="5" borderId="0" xfId="0" applyNumberFormat="1" applyFont="1" applyFill="1" applyBorder="1" applyAlignment="1">
      <alignment vertical="center" shrinkToFit="1"/>
    </xf>
    <xf numFmtId="165" fontId="5" fillId="5" borderId="0" xfId="0" applyNumberFormat="1" applyFont="1" applyFill="1" applyBorder="1" applyAlignment="1">
      <alignment vertical="center" shrinkToFit="1"/>
    </xf>
    <xf numFmtId="165" fontId="5" fillId="4" borderId="0" xfId="1" applyNumberFormat="1" applyFont="1" applyFill="1" applyBorder="1" applyAlignment="1">
      <alignment vertical="center"/>
    </xf>
    <xf numFmtId="4" fontId="6" fillId="4" borderId="0" xfId="0" applyNumberFormat="1" applyFont="1" applyFill="1" applyBorder="1" applyAlignment="1">
      <alignment vertical="center" shrinkToFit="1"/>
    </xf>
    <xf numFmtId="2" fontId="6" fillId="4" borderId="0" xfId="0" applyNumberFormat="1" applyFont="1" applyFill="1" applyBorder="1" applyAlignment="1">
      <alignment vertical="center" shrinkToFit="1"/>
    </xf>
    <xf numFmtId="4" fontId="5" fillId="4" borderId="0" xfId="0" applyNumberFormat="1" applyFont="1" applyFill="1" applyBorder="1" applyAlignment="1">
      <alignment vertical="center" shrinkToFit="1"/>
    </xf>
    <xf numFmtId="165" fontId="5" fillId="4" borderId="0" xfId="0" applyNumberFormat="1" applyFont="1" applyFill="1" applyBorder="1" applyAlignment="1">
      <alignment vertical="center" shrinkToFit="1"/>
    </xf>
    <xf numFmtId="0" fontId="15" fillId="5" borderId="16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165" fontId="20" fillId="0" borderId="0" xfId="0" applyNumberFormat="1" applyFont="1" applyFill="1" applyBorder="1" applyAlignment="1">
      <alignment horizontal="center" vertical="top"/>
    </xf>
    <xf numFmtId="164" fontId="0" fillId="0" borderId="0" xfId="0" applyNumberFormat="1"/>
    <xf numFmtId="164" fontId="5" fillId="5" borderId="0" xfId="1" applyFont="1" applyFill="1" applyBorder="1" applyAlignment="1">
      <alignment horizontal="right" vertical="center" shrinkToFit="1"/>
    </xf>
    <xf numFmtId="165" fontId="0" fillId="0" borderId="0" xfId="0" applyNumberFormat="1"/>
    <xf numFmtId="166" fontId="17" fillId="5" borderId="16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 vertical="center" wrapText="1"/>
    </xf>
    <xf numFmtId="164" fontId="5" fillId="5" borderId="0" xfId="1" applyNumberFormat="1" applyFont="1" applyFill="1" applyBorder="1" applyAlignment="1">
      <alignment horizontal="right" vertical="center"/>
    </xf>
    <xf numFmtId="2" fontId="5" fillId="4" borderId="0" xfId="1" applyNumberFormat="1" applyFont="1" applyFill="1" applyBorder="1" applyAlignment="1">
      <alignment horizontal="right" vertical="center"/>
    </xf>
    <xf numFmtId="165" fontId="23" fillId="4" borderId="0" xfId="1" applyNumberFormat="1" applyFont="1" applyFill="1" applyBorder="1" applyAlignment="1">
      <alignment horizontal="right" vertical="center"/>
    </xf>
    <xf numFmtId="4" fontId="23" fillId="4" borderId="0" xfId="0" applyNumberFormat="1" applyFont="1" applyFill="1" applyBorder="1" applyAlignment="1">
      <alignment vertical="center" shrinkToFit="1"/>
    </xf>
    <xf numFmtId="2" fontId="23" fillId="4" borderId="0" xfId="0" applyNumberFormat="1" applyFont="1" applyFill="1" applyBorder="1" applyAlignment="1">
      <alignment vertical="center" shrinkToFit="1"/>
    </xf>
    <xf numFmtId="165" fontId="23" fillId="4" borderId="0" xfId="1" applyNumberFormat="1" applyFont="1" applyFill="1" applyBorder="1" applyAlignment="1">
      <alignment vertical="center"/>
    </xf>
    <xf numFmtId="165" fontId="23" fillId="4" borderId="0" xfId="0" applyNumberFormat="1" applyFont="1" applyFill="1" applyBorder="1" applyAlignment="1">
      <alignment horizontal="right" vertical="center" shrinkToFit="1"/>
    </xf>
    <xf numFmtId="164" fontId="17" fillId="5" borderId="16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top" wrapText="1"/>
    </xf>
    <xf numFmtId="0" fontId="9" fillId="4" borderId="0" xfId="0" applyFont="1" applyFill="1" applyBorder="1" applyAlignment="1">
      <alignment horizontal="left" vertical="top" wrapText="1"/>
    </xf>
    <xf numFmtId="0" fontId="9" fillId="4" borderId="0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9" fillId="4" borderId="1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57056</xdr:colOff>
      <xdr:row>0</xdr:row>
      <xdr:rowOff>26336</xdr:rowOff>
    </xdr:from>
    <xdr:to>
      <xdr:col>8</xdr:col>
      <xdr:colOff>121444</xdr:colOff>
      <xdr:row>2</xdr:row>
      <xdr:rowOff>48748</xdr:rowOff>
    </xdr:to>
    <xdr:pic>
      <xdr:nvPicPr>
        <xdr:cNvPr id="2" name="1 Imagen" descr="C:\Users\Alejandra Burgos\Desktop\presidencia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481" y="26336"/>
          <a:ext cx="1616963" cy="584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12435</xdr:colOff>
      <xdr:row>58</xdr:row>
      <xdr:rowOff>23465</xdr:rowOff>
    </xdr:from>
    <xdr:to>
      <xdr:col>8</xdr:col>
      <xdr:colOff>160741</xdr:colOff>
      <xdr:row>60</xdr:row>
      <xdr:rowOff>11559</xdr:rowOff>
    </xdr:to>
    <xdr:pic>
      <xdr:nvPicPr>
        <xdr:cNvPr id="4" name="3 Imagen" descr="C:\Users\Alejandra Burgos\Desktop\presidencia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3420" y="10977215"/>
          <a:ext cx="1705924" cy="5876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25273</xdr:colOff>
      <xdr:row>89</xdr:row>
      <xdr:rowOff>56033</xdr:rowOff>
    </xdr:from>
    <xdr:to>
      <xdr:col>8</xdr:col>
      <xdr:colOff>125024</xdr:colOff>
      <xdr:row>92</xdr:row>
      <xdr:rowOff>29166</xdr:rowOff>
    </xdr:to>
    <xdr:pic>
      <xdr:nvPicPr>
        <xdr:cNvPr id="5" name="4 Imagen" descr="C:\Users\Alejandra Burgos\Desktop\presidencia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0461" y="16617627"/>
          <a:ext cx="1653516" cy="622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722018</xdr:colOff>
      <xdr:row>119</xdr:row>
      <xdr:rowOff>10968</xdr:rowOff>
    </xdr:from>
    <xdr:to>
      <xdr:col>8</xdr:col>
      <xdr:colOff>206730</xdr:colOff>
      <xdr:row>121</xdr:row>
      <xdr:rowOff>61699</xdr:rowOff>
    </xdr:to>
    <xdr:pic>
      <xdr:nvPicPr>
        <xdr:cNvPr id="6" name="5 Imagen" descr="C:\Users\Alejandra Burgos\Desktop\presidencia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1003" y="22254644"/>
          <a:ext cx="1804330" cy="622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23641</xdr:colOff>
      <xdr:row>29</xdr:row>
      <xdr:rowOff>22411</xdr:rowOff>
    </xdr:from>
    <xdr:to>
      <xdr:col>8</xdr:col>
      <xdr:colOff>171947</xdr:colOff>
      <xdr:row>32</xdr:row>
      <xdr:rowOff>16808</xdr:rowOff>
    </xdr:to>
    <xdr:pic>
      <xdr:nvPicPr>
        <xdr:cNvPr id="7" name="6 Imagen" descr="C:\Users\Alejandra Burgos\Desktop\presidencia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4626" y="5423646"/>
          <a:ext cx="1705924" cy="661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0"/>
  <sheetViews>
    <sheetView tabSelected="1" topLeftCell="A115" zoomScale="170" zoomScaleNormal="170" workbookViewId="0">
      <selection activeCell="A122" sqref="A122:Q122"/>
    </sheetView>
  </sheetViews>
  <sheetFormatPr baseColWidth="10" defaultRowHeight="15"/>
  <cols>
    <col min="1" max="1" width="19.42578125" customWidth="1"/>
    <col min="2" max="2" width="15.140625" customWidth="1"/>
    <col min="3" max="3" width="5" customWidth="1"/>
    <col min="5" max="5" width="6.7109375" customWidth="1"/>
    <col min="6" max="6" width="5.85546875" customWidth="1"/>
    <col min="7" max="7" width="4.85546875" customWidth="1"/>
    <col min="8" max="9" width="5.85546875" customWidth="1"/>
    <col min="10" max="10" width="5.5703125" customWidth="1"/>
    <col min="11" max="11" width="5.7109375" customWidth="1"/>
    <col min="12" max="12" width="6" customWidth="1"/>
    <col min="13" max="13" width="5.5703125" customWidth="1"/>
    <col min="14" max="14" width="6.42578125" customWidth="1"/>
    <col min="15" max="15" width="6" customWidth="1"/>
    <col min="16" max="16" width="6.28515625" customWidth="1"/>
    <col min="17" max="17" width="7" customWidth="1"/>
    <col min="18" max="18" width="15.28515625" bestFit="1" customWidth="1"/>
  </cols>
  <sheetData>
    <row r="1" spans="1:17" ht="24.95" customHeight="1">
      <c r="A1" s="1" t="s">
        <v>141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0.10000000000000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8.1" customHeight="1">
      <c r="A4" s="124" t="s">
        <v>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ht="8.1" customHeight="1">
      <c r="A5" s="124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17">
      <c r="A6" s="2" t="s">
        <v>158</v>
      </c>
      <c r="B6" s="3"/>
      <c r="C6" s="3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5" t="s">
        <v>2</v>
      </c>
      <c r="B7" s="6" t="s">
        <v>3</v>
      </c>
      <c r="C7" s="6"/>
      <c r="D7" s="7" t="s">
        <v>4</v>
      </c>
      <c r="E7" s="6" t="s">
        <v>5</v>
      </c>
      <c r="F7" s="6"/>
      <c r="G7" s="6"/>
      <c r="H7" s="6" t="s">
        <v>6</v>
      </c>
      <c r="I7" s="6"/>
      <c r="J7" s="8" t="s">
        <v>7</v>
      </c>
      <c r="K7" s="8"/>
      <c r="L7" s="6" t="s">
        <v>8</v>
      </c>
      <c r="M7" s="6"/>
      <c r="N7" s="6"/>
      <c r="O7" s="6" t="s">
        <v>9</v>
      </c>
      <c r="P7" s="6"/>
      <c r="Q7" s="9"/>
    </row>
    <row r="8" spans="1:17">
      <c r="A8" s="125" t="s">
        <v>10</v>
      </c>
      <c r="B8" s="128" t="s">
        <v>11</v>
      </c>
      <c r="C8" s="10"/>
      <c r="D8" s="128" t="s">
        <v>12</v>
      </c>
      <c r="E8" s="128" t="s">
        <v>13</v>
      </c>
      <c r="F8" s="129" t="s">
        <v>14</v>
      </c>
      <c r="G8" s="129" t="s">
        <v>15</v>
      </c>
      <c r="H8" s="132" t="s">
        <v>16</v>
      </c>
      <c r="I8" s="133"/>
      <c r="J8" s="133"/>
      <c r="K8" s="133"/>
      <c r="L8" s="133"/>
      <c r="M8" s="133"/>
      <c r="N8" s="134"/>
      <c r="O8" s="132" t="s">
        <v>17</v>
      </c>
      <c r="P8" s="134"/>
      <c r="Q8" s="129" t="s">
        <v>18</v>
      </c>
    </row>
    <row r="9" spans="1:17">
      <c r="A9" s="126"/>
      <c r="B9" s="128"/>
      <c r="C9" s="11" t="s">
        <v>19</v>
      </c>
      <c r="D9" s="128"/>
      <c r="E9" s="128"/>
      <c r="F9" s="130"/>
      <c r="G9" s="131"/>
      <c r="H9" s="136" t="s">
        <v>20</v>
      </c>
      <c r="I9" s="137"/>
      <c r="J9" s="138" t="s">
        <v>21</v>
      </c>
      <c r="K9" s="139" t="s">
        <v>22</v>
      </c>
      <c r="L9" s="140"/>
      <c r="M9" s="138" t="s">
        <v>23</v>
      </c>
      <c r="N9" s="138" t="s">
        <v>24</v>
      </c>
      <c r="O9" s="138" t="s">
        <v>25</v>
      </c>
      <c r="P9" s="138" t="s">
        <v>26</v>
      </c>
      <c r="Q9" s="131"/>
    </row>
    <row r="10" spans="1:17">
      <c r="A10" s="127"/>
      <c r="B10" s="128"/>
      <c r="C10" s="10"/>
      <c r="D10" s="128"/>
      <c r="E10" s="128"/>
      <c r="F10" s="130"/>
      <c r="G10" s="131"/>
      <c r="H10" s="12" t="s">
        <v>27</v>
      </c>
      <c r="I10" s="12" t="s">
        <v>28</v>
      </c>
      <c r="J10" s="131"/>
      <c r="K10" s="12" t="s">
        <v>29</v>
      </c>
      <c r="L10" s="12" t="s">
        <v>30</v>
      </c>
      <c r="M10" s="131"/>
      <c r="N10" s="131"/>
      <c r="O10" s="131"/>
      <c r="P10" s="131"/>
      <c r="Q10" s="135"/>
    </row>
    <row r="11" spans="1:17">
      <c r="A11" s="13" t="s">
        <v>31</v>
      </c>
      <c r="B11" s="14"/>
      <c r="C11" s="14"/>
      <c r="D11" s="14"/>
      <c r="E11" s="14"/>
      <c r="F11" s="15"/>
      <c r="G11" s="14"/>
      <c r="H11" s="16"/>
      <c r="I11" s="16"/>
      <c r="J11" s="14"/>
      <c r="K11" s="16"/>
      <c r="L11" s="16"/>
      <c r="M11" s="14"/>
      <c r="N11" s="14"/>
      <c r="O11" s="14"/>
      <c r="P11" s="14"/>
      <c r="Q11" s="14"/>
    </row>
    <row r="12" spans="1:17">
      <c r="A12" s="17" t="s">
        <v>32</v>
      </c>
      <c r="B12" s="17" t="s">
        <v>33</v>
      </c>
      <c r="C12" s="18" t="s">
        <v>34</v>
      </c>
      <c r="D12" s="17" t="s">
        <v>35</v>
      </c>
      <c r="E12" s="19">
        <v>200000</v>
      </c>
      <c r="F12" s="57">
        <v>35911.919999999998</v>
      </c>
      <c r="G12" s="20">
        <v>25</v>
      </c>
      <c r="H12" s="19">
        <v>5740</v>
      </c>
      <c r="I12" s="21">
        <v>14200</v>
      </c>
      <c r="J12" s="22">
        <v>715.55</v>
      </c>
      <c r="K12" s="19">
        <v>4943.8</v>
      </c>
      <c r="L12" s="23">
        <v>11530.11</v>
      </c>
      <c r="M12" s="24"/>
      <c r="N12" s="23">
        <f t="shared" ref="N12:N17" si="0">SUM(H12:L12)</f>
        <v>37129.46</v>
      </c>
      <c r="O12" s="23">
        <f t="shared" ref="O12:O17" si="1">SUM(H12+K12)</f>
        <v>10683.8</v>
      </c>
      <c r="P12" s="23">
        <f t="shared" ref="P12:P17" si="2">SUM(I12+J12+L12)</f>
        <v>26445.66</v>
      </c>
      <c r="Q12" s="25">
        <f>SUM(E12-(F12+G12+H12+K12))</f>
        <v>153379.28</v>
      </c>
    </row>
    <row r="13" spans="1:17">
      <c r="A13" s="26" t="s">
        <v>46</v>
      </c>
      <c r="B13" s="26" t="s">
        <v>47</v>
      </c>
      <c r="C13" s="27" t="s">
        <v>34</v>
      </c>
      <c r="D13" s="17" t="s">
        <v>35</v>
      </c>
      <c r="E13" s="28">
        <v>150000</v>
      </c>
      <c r="F13" s="29">
        <v>23866.62</v>
      </c>
      <c r="G13" s="29">
        <v>25</v>
      </c>
      <c r="H13" s="28">
        <v>4305</v>
      </c>
      <c r="I13" s="21">
        <v>4305</v>
      </c>
      <c r="J13" s="22">
        <v>715.55</v>
      </c>
      <c r="K13" s="28">
        <v>4560</v>
      </c>
      <c r="L13" s="23">
        <v>4560</v>
      </c>
      <c r="M13" s="29"/>
      <c r="N13" s="23">
        <f>SUM(H13:L13)</f>
        <v>18445.55</v>
      </c>
      <c r="O13" s="23">
        <f>SUM(H13+K13)</f>
        <v>8865</v>
      </c>
      <c r="P13" s="23">
        <f>SUM(I13+J13+L13)</f>
        <v>9580.5499999999993</v>
      </c>
      <c r="Q13" s="25">
        <f>SUM(E13-(F13+G13+H13+K13))</f>
        <v>117243.38</v>
      </c>
    </row>
    <row r="14" spans="1:17">
      <c r="A14" s="17" t="s">
        <v>36</v>
      </c>
      <c r="B14" s="17" t="s">
        <v>142</v>
      </c>
      <c r="C14" s="18" t="s">
        <v>34</v>
      </c>
      <c r="D14" s="17" t="s">
        <v>35</v>
      </c>
      <c r="E14" s="19">
        <v>120000</v>
      </c>
      <c r="F14" s="57">
        <v>16809.87</v>
      </c>
      <c r="G14" s="20">
        <v>25</v>
      </c>
      <c r="H14" s="19">
        <v>3444</v>
      </c>
      <c r="I14" s="21">
        <v>8520</v>
      </c>
      <c r="J14" s="22">
        <v>715.55</v>
      </c>
      <c r="K14" s="19">
        <v>3648</v>
      </c>
      <c r="L14" s="23">
        <v>8508</v>
      </c>
      <c r="M14" s="24"/>
      <c r="N14" s="23">
        <f t="shared" si="0"/>
        <v>24835.55</v>
      </c>
      <c r="O14" s="23">
        <f t="shared" si="1"/>
        <v>7092</v>
      </c>
      <c r="P14" s="23">
        <f t="shared" si="2"/>
        <v>17743.55</v>
      </c>
      <c r="Q14" s="25">
        <f t="shared" ref="Q14:Q17" si="3">SUM(E14-(F14+G14+H14+K14))</f>
        <v>96073.13</v>
      </c>
    </row>
    <row r="15" spans="1:17">
      <c r="A15" s="26" t="s">
        <v>56</v>
      </c>
      <c r="B15" s="26" t="s">
        <v>57</v>
      </c>
      <c r="C15" s="27" t="s">
        <v>38</v>
      </c>
      <c r="D15" s="26" t="s">
        <v>41</v>
      </c>
      <c r="E15" s="29">
        <v>45000</v>
      </c>
      <c r="F15" s="29">
        <v>1148.33</v>
      </c>
      <c r="G15" s="29">
        <v>25</v>
      </c>
      <c r="H15" s="29">
        <v>1291.5</v>
      </c>
      <c r="I15" s="21">
        <v>3195</v>
      </c>
      <c r="J15" s="22">
        <v>495</v>
      </c>
      <c r="K15" s="29">
        <v>1368</v>
      </c>
      <c r="L15" s="23">
        <v>3190.5</v>
      </c>
      <c r="M15" s="29"/>
      <c r="N15" s="23">
        <f>SUM(H15:L15)</f>
        <v>9540</v>
      </c>
      <c r="O15" s="23">
        <f>SUM(H15+K15)</f>
        <v>2659.5</v>
      </c>
      <c r="P15" s="23">
        <f>SUM(I15+J15+L15)</f>
        <v>6880.5</v>
      </c>
      <c r="Q15" s="25">
        <f>SUM(E15-(F15+G15+H15+K15))</f>
        <v>41167.17</v>
      </c>
    </row>
    <row r="16" spans="1:17">
      <c r="A16" s="26" t="s">
        <v>37</v>
      </c>
      <c r="B16" s="26" t="s">
        <v>143</v>
      </c>
      <c r="C16" s="27" t="s">
        <v>38</v>
      </c>
      <c r="D16" s="26" t="s">
        <v>39</v>
      </c>
      <c r="E16" s="28">
        <v>60000</v>
      </c>
      <c r="F16" s="29">
        <v>3486.68</v>
      </c>
      <c r="G16" s="29">
        <v>25</v>
      </c>
      <c r="H16" s="28">
        <v>1722</v>
      </c>
      <c r="I16" s="21">
        <v>4260</v>
      </c>
      <c r="J16" s="22">
        <v>780</v>
      </c>
      <c r="K16" s="28">
        <v>1824</v>
      </c>
      <c r="L16" s="23">
        <v>4254</v>
      </c>
      <c r="M16" s="30"/>
      <c r="N16" s="23">
        <f t="shared" si="0"/>
        <v>12840</v>
      </c>
      <c r="O16" s="23">
        <f t="shared" si="1"/>
        <v>3546</v>
      </c>
      <c r="P16" s="23">
        <f t="shared" si="2"/>
        <v>9294</v>
      </c>
      <c r="Q16" s="25">
        <f t="shared" si="3"/>
        <v>52942.32</v>
      </c>
    </row>
    <row r="17" spans="1:17">
      <c r="A17" s="26" t="s">
        <v>40</v>
      </c>
      <c r="B17" s="26" t="s">
        <v>144</v>
      </c>
      <c r="C17" s="27" t="s">
        <v>38</v>
      </c>
      <c r="D17" s="26" t="s">
        <v>42</v>
      </c>
      <c r="E17" s="28">
        <v>35000</v>
      </c>
      <c r="F17" s="29"/>
      <c r="G17" s="29">
        <v>25</v>
      </c>
      <c r="H17" s="28">
        <v>1004.5</v>
      </c>
      <c r="I17" s="21">
        <v>2485</v>
      </c>
      <c r="J17" s="22">
        <v>385</v>
      </c>
      <c r="K17" s="28">
        <v>1064</v>
      </c>
      <c r="L17" s="23">
        <v>2481.5</v>
      </c>
      <c r="M17" s="30"/>
      <c r="N17" s="23">
        <f t="shared" si="0"/>
        <v>7420</v>
      </c>
      <c r="O17" s="23">
        <f t="shared" si="1"/>
        <v>2068.5</v>
      </c>
      <c r="P17" s="23">
        <f t="shared" si="2"/>
        <v>5351.5</v>
      </c>
      <c r="Q17" s="25">
        <f t="shared" si="3"/>
        <v>32906.5</v>
      </c>
    </row>
    <row r="18" spans="1:17">
      <c r="A18" s="26" t="s">
        <v>43</v>
      </c>
      <c r="B18" s="26" t="s">
        <v>44</v>
      </c>
      <c r="C18" s="27" t="s">
        <v>34</v>
      </c>
      <c r="D18" s="26" t="s">
        <v>42</v>
      </c>
      <c r="E18" s="28">
        <v>20000</v>
      </c>
      <c r="F18" s="29"/>
      <c r="G18" s="29">
        <v>25</v>
      </c>
      <c r="H18" s="28">
        <v>574</v>
      </c>
      <c r="I18" s="21">
        <v>1420</v>
      </c>
      <c r="J18" s="22">
        <v>220</v>
      </c>
      <c r="K18" s="28">
        <v>608</v>
      </c>
      <c r="L18" s="23">
        <v>1418</v>
      </c>
      <c r="M18" s="30"/>
      <c r="N18" s="23">
        <f>SUM(H18:L18)</f>
        <v>4240</v>
      </c>
      <c r="O18" s="23">
        <f>SUM(H18+K18)</f>
        <v>1182</v>
      </c>
      <c r="P18" s="23">
        <f>SUM(I18+J18+L18)</f>
        <v>3058</v>
      </c>
      <c r="Q18" s="25">
        <f>SUM(E18-(F18+G18+H18+K18))</f>
        <v>18793</v>
      </c>
    </row>
    <row r="19" spans="1:17">
      <c r="A19" s="26" t="s">
        <v>60</v>
      </c>
      <c r="B19" s="26" t="s">
        <v>144</v>
      </c>
      <c r="C19" s="27" t="s">
        <v>38</v>
      </c>
      <c r="D19" s="26" t="s">
        <v>42</v>
      </c>
      <c r="E19" s="29">
        <v>16500</v>
      </c>
      <c r="F19" s="29"/>
      <c r="G19" s="29">
        <v>25</v>
      </c>
      <c r="H19" s="29">
        <v>473.55</v>
      </c>
      <c r="I19" s="21">
        <v>1171.5</v>
      </c>
      <c r="J19" s="22">
        <v>181.5</v>
      </c>
      <c r="K19" s="29">
        <v>501.6</v>
      </c>
      <c r="L19" s="23">
        <v>1169.8499999999999</v>
      </c>
      <c r="M19" s="29"/>
      <c r="N19" s="23">
        <f>SUM(H19:L19)</f>
        <v>3498</v>
      </c>
      <c r="O19" s="23">
        <f>SUM(H19+K19)</f>
        <v>975.15000000000009</v>
      </c>
      <c r="P19" s="23">
        <f>SUM(I19+J19+L19)</f>
        <v>2522.85</v>
      </c>
      <c r="Q19" s="25">
        <f>SUM(E19-(F19+G19+H19+K19))</f>
        <v>15499.85</v>
      </c>
    </row>
    <row r="20" spans="1:17">
      <c r="A20" s="32" t="s">
        <v>45</v>
      </c>
      <c r="B20" s="32"/>
      <c r="C20" s="33">
        <v>8</v>
      </c>
      <c r="D20" s="32"/>
      <c r="E20" s="34">
        <f>SUM(E12:E19)</f>
        <v>646500</v>
      </c>
      <c r="F20" s="34">
        <f t="shared" ref="F20:Q20" si="4">SUM(F12:F19)</f>
        <v>81223.419999999984</v>
      </c>
      <c r="G20" s="34">
        <f t="shared" si="4"/>
        <v>200</v>
      </c>
      <c r="H20" s="34">
        <f t="shared" si="4"/>
        <v>18554.55</v>
      </c>
      <c r="I20" s="34">
        <f t="shared" si="4"/>
        <v>39556.5</v>
      </c>
      <c r="J20" s="34">
        <f t="shared" si="4"/>
        <v>4208.1499999999996</v>
      </c>
      <c r="K20" s="34">
        <f t="shared" si="4"/>
        <v>18517.399999999998</v>
      </c>
      <c r="L20" s="34">
        <f t="shared" si="4"/>
        <v>37111.96</v>
      </c>
      <c r="M20" s="34">
        <v>0</v>
      </c>
      <c r="N20" s="34">
        <f t="shared" si="4"/>
        <v>117948.56</v>
      </c>
      <c r="O20" s="34">
        <f t="shared" si="4"/>
        <v>37071.950000000004</v>
      </c>
      <c r="P20" s="34">
        <f t="shared" si="4"/>
        <v>80876.61</v>
      </c>
      <c r="Q20" s="34">
        <f t="shared" si="4"/>
        <v>528004.63</v>
      </c>
    </row>
    <row r="21" spans="1:17">
      <c r="A21" s="141" t="s">
        <v>48</v>
      </c>
      <c r="B21" s="141"/>
      <c r="C21" s="48"/>
      <c r="D21" s="48"/>
      <c r="E21" s="48"/>
      <c r="F21" s="49"/>
      <c r="G21" s="48"/>
      <c r="H21" s="50"/>
      <c r="I21" s="50"/>
      <c r="J21" s="48"/>
      <c r="K21" s="50"/>
      <c r="L21" s="50"/>
      <c r="M21" s="48"/>
      <c r="N21" s="48"/>
      <c r="O21" s="48"/>
      <c r="P21" s="48"/>
      <c r="Q21" s="48"/>
    </row>
    <row r="22" spans="1:17">
      <c r="A22" s="26" t="s">
        <v>63</v>
      </c>
      <c r="B22" s="26" t="s">
        <v>109</v>
      </c>
      <c r="C22" s="27" t="s">
        <v>38</v>
      </c>
      <c r="D22" s="26" t="s">
        <v>42</v>
      </c>
      <c r="E22" s="29">
        <v>27000</v>
      </c>
      <c r="F22" s="29"/>
      <c r="G22" s="29">
        <v>25</v>
      </c>
      <c r="H22" s="29">
        <v>774.9</v>
      </c>
      <c r="I22" s="21">
        <v>1917</v>
      </c>
      <c r="J22" s="22">
        <v>297</v>
      </c>
      <c r="K22" s="29">
        <v>820.8</v>
      </c>
      <c r="L22" s="23">
        <v>1914.3</v>
      </c>
      <c r="M22" s="29"/>
      <c r="N22" s="23">
        <f>SUM(H22:L22)</f>
        <v>5724</v>
      </c>
      <c r="O22" s="23">
        <f>SUM(H22+K22)</f>
        <v>1595.6999999999998</v>
      </c>
      <c r="P22" s="23">
        <f>SUM(I22+J22+L22)</f>
        <v>4128.3</v>
      </c>
      <c r="Q22" s="25">
        <v>25379.3</v>
      </c>
    </row>
    <row r="23" spans="1:17">
      <c r="A23" s="26" t="s">
        <v>108</v>
      </c>
      <c r="B23" s="26" t="s">
        <v>109</v>
      </c>
      <c r="C23" s="27" t="s">
        <v>38</v>
      </c>
      <c r="D23" s="26" t="s">
        <v>39</v>
      </c>
      <c r="E23" s="56">
        <v>17600</v>
      </c>
      <c r="F23" s="29"/>
      <c r="G23" s="29">
        <v>25</v>
      </c>
      <c r="H23" s="29">
        <v>505.12</v>
      </c>
      <c r="I23" s="21">
        <v>1249.5999999999999</v>
      </c>
      <c r="J23" s="22">
        <v>193.6</v>
      </c>
      <c r="K23" s="29">
        <v>535.04</v>
      </c>
      <c r="L23" s="23">
        <v>1247.8399999999999</v>
      </c>
      <c r="M23" s="29">
        <v>50</v>
      </c>
      <c r="N23" s="23">
        <f>SUM(H23:L23)</f>
        <v>3731.2</v>
      </c>
      <c r="O23" s="23">
        <f>SUM(H23+K23)</f>
        <v>1040.1599999999999</v>
      </c>
      <c r="P23" s="23">
        <f>SUM(I23+J23+L23)</f>
        <v>2691.04</v>
      </c>
      <c r="Q23" s="25">
        <v>16484.84</v>
      </c>
    </row>
    <row r="24" spans="1:17">
      <c r="A24" s="26" t="s">
        <v>114</v>
      </c>
      <c r="B24" s="26" t="s">
        <v>109</v>
      </c>
      <c r="C24" s="27" t="s">
        <v>38</v>
      </c>
      <c r="D24" s="26" t="s">
        <v>42</v>
      </c>
      <c r="E24" s="56">
        <v>16500</v>
      </c>
      <c r="F24" s="29"/>
      <c r="G24" s="29">
        <v>25</v>
      </c>
      <c r="H24" s="29">
        <v>473.55</v>
      </c>
      <c r="I24" s="21">
        <v>1171.5</v>
      </c>
      <c r="J24" s="22">
        <v>181.5</v>
      </c>
      <c r="K24" s="29">
        <v>501.6</v>
      </c>
      <c r="L24" s="23">
        <v>1169.8499999999999</v>
      </c>
      <c r="M24" s="29">
        <v>4537.3500000000004</v>
      </c>
      <c r="N24" s="23">
        <f>SUM(H24:L24)</f>
        <v>3498</v>
      </c>
      <c r="O24" s="23">
        <f>SUM(H24+K24)</f>
        <v>975.15000000000009</v>
      </c>
      <c r="P24" s="23">
        <f>SUM(I24+J24+L24)</f>
        <v>2522.85</v>
      </c>
      <c r="Q24" s="25">
        <v>11449.49</v>
      </c>
    </row>
    <row r="25" spans="1:17">
      <c r="A25" s="32" t="s">
        <v>45</v>
      </c>
      <c r="B25" s="32"/>
      <c r="C25" s="33">
        <v>3</v>
      </c>
      <c r="D25" s="32"/>
      <c r="E25" s="34">
        <f>SUM(E22:E24)</f>
        <v>61100</v>
      </c>
      <c r="F25" s="39">
        <v>0</v>
      </c>
      <c r="G25" s="35">
        <f t="shared" ref="G25:Q25" si="5">SUM(G22:G24)</f>
        <v>75</v>
      </c>
      <c r="H25" s="34">
        <f t="shared" si="5"/>
        <v>1753.57</v>
      </c>
      <c r="I25" s="36">
        <f t="shared" si="5"/>
        <v>4338.1000000000004</v>
      </c>
      <c r="J25" s="37">
        <f t="shared" si="5"/>
        <v>672.1</v>
      </c>
      <c r="K25" s="34">
        <f t="shared" si="5"/>
        <v>1857.44</v>
      </c>
      <c r="L25" s="38">
        <f t="shared" si="5"/>
        <v>4331.99</v>
      </c>
      <c r="M25" s="113">
        <f t="shared" si="5"/>
        <v>4587.3500000000004</v>
      </c>
      <c r="N25" s="38">
        <f t="shared" si="5"/>
        <v>12953.2</v>
      </c>
      <c r="O25" s="38">
        <f t="shared" si="5"/>
        <v>3611.0099999999998</v>
      </c>
      <c r="P25" s="38">
        <f t="shared" si="5"/>
        <v>9342.19</v>
      </c>
      <c r="Q25" s="51">
        <f t="shared" si="5"/>
        <v>53313.63</v>
      </c>
    </row>
    <row r="26" spans="1:17">
      <c r="A26" s="141" t="s">
        <v>50</v>
      </c>
      <c r="B26" s="141"/>
      <c r="C26" s="41"/>
      <c r="D26" s="40"/>
      <c r="E26" s="42"/>
      <c r="F26" s="43"/>
      <c r="G26" s="43"/>
      <c r="H26" s="42"/>
      <c r="I26" s="44"/>
      <c r="J26" s="45"/>
      <c r="K26" s="42"/>
      <c r="L26" s="46"/>
      <c r="M26" s="43"/>
      <c r="N26" s="46"/>
      <c r="O26" s="46"/>
      <c r="P26" s="46"/>
      <c r="Q26" s="47"/>
    </row>
    <row r="27" spans="1:17">
      <c r="A27" s="26" t="s">
        <v>51</v>
      </c>
      <c r="B27" s="26" t="s">
        <v>144</v>
      </c>
      <c r="C27" s="27" t="s">
        <v>38</v>
      </c>
      <c r="D27" s="26" t="s">
        <v>42</v>
      </c>
      <c r="E27" s="28">
        <v>18000</v>
      </c>
      <c r="F27" s="29"/>
      <c r="G27" s="29">
        <v>25</v>
      </c>
      <c r="H27" s="28">
        <v>516.6</v>
      </c>
      <c r="I27" s="21">
        <v>1278</v>
      </c>
      <c r="J27" s="22">
        <v>198</v>
      </c>
      <c r="K27" s="28">
        <v>547.20000000000005</v>
      </c>
      <c r="L27" s="23">
        <v>1276.2</v>
      </c>
      <c r="M27" s="29"/>
      <c r="N27" s="23">
        <f>SUM(H27:L27)</f>
        <v>3816</v>
      </c>
      <c r="O27" s="23">
        <f>SUM(H27+K27)</f>
        <v>1063.8000000000002</v>
      </c>
      <c r="P27" s="23">
        <f>SUM(I27+J27+L27)</f>
        <v>2752.2</v>
      </c>
      <c r="Q27" s="25">
        <f>SUM(E27-(F27+G27+H27+K27))</f>
        <v>16911.2</v>
      </c>
    </row>
    <row r="28" spans="1:17">
      <c r="A28" s="32" t="s">
        <v>45</v>
      </c>
      <c r="B28" s="32"/>
      <c r="C28" s="33">
        <v>1</v>
      </c>
      <c r="D28" s="32"/>
      <c r="E28" s="34">
        <f t="shared" ref="E28" si="6">SUM(E27)</f>
        <v>18000</v>
      </c>
      <c r="F28" s="39">
        <v>0</v>
      </c>
      <c r="G28" s="35">
        <f t="shared" ref="G28:L28" si="7">SUM(G27)</f>
        <v>25</v>
      </c>
      <c r="H28" s="34">
        <f t="shared" si="7"/>
        <v>516.6</v>
      </c>
      <c r="I28" s="36">
        <f t="shared" si="7"/>
        <v>1278</v>
      </c>
      <c r="J28" s="37">
        <f t="shared" si="7"/>
        <v>198</v>
      </c>
      <c r="K28" s="34">
        <f t="shared" si="7"/>
        <v>547.20000000000005</v>
      </c>
      <c r="L28" s="38">
        <f t="shared" si="7"/>
        <v>1276.2</v>
      </c>
      <c r="M28" s="39">
        <v>0</v>
      </c>
      <c r="N28" s="38">
        <f>SUM(N27)</f>
        <v>3816</v>
      </c>
      <c r="O28" s="38">
        <f>SUM(O27)</f>
        <v>1063.8000000000002</v>
      </c>
      <c r="P28" s="38">
        <f>SUM(P27)</f>
        <v>2752.2</v>
      </c>
      <c r="Q28" s="51">
        <f>SUM(Q27)</f>
        <v>16911.2</v>
      </c>
    </row>
    <row r="29" spans="1:17">
      <c r="A29" s="112"/>
      <c r="B29" s="112"/>
      <c r="C29" s="41"/>
      <c r="D29" s="112"/>
      <c r="E29" s="42"/>
      <c r="F29" s="114"/>
      <c r="G29" s="43"/>
      <c r="H29" s="42"/>
      <c r="I29" s="44"/>
      <c r="J29" s="45"/>
      <c r="K29" s="42"/>
      <c r="L29" s="46"/>
      <c r="M29" s="114"/>
      <c r="N29" s="46"/>
      <c r="O29" s="46"/>
      <c r="P29" s="46"/>
      <c r="Q29" s="47"/>
    </row>
    <row r="30" spans="1:17" ht="20.100000000000001" customHeight="1">
      <c r="A30" s="112"/>
      <c r="B30" s="112"/>
      <c r="C30" s="41"/>
      <c r="D30" s="112"/>
      <c r="E30" s="42"/>
      <c r="F30" s="114"/>
      <c r="G30" s="43"/>
      <c r="H30" s="42"/>
      <c r="I30" s="44"/>
      <c r="J30" s="45"/>
      <c r="K30" s="42"/>
      <c r="L30" s="46"/>
      <c r="M30" s="114"/>
      <c r="N30" s="46"/>
      <c r="O30" s="46"/>
      <c r="P30" s="46"/>
      <c r="Q30" s="47"/>
    </row>
    <row r="31" spans="1:17">
      <c r="A31" s="112"/>
      <c r="B31" s="112"/>
      <c r="C31" s="41"/>
      <c r="D31" s="112"/>
      <c r="E31" s="43"/>
      <c r="F31" s="43"/>
      <c r="G31" s="43"/>
      <c r="H31" s="43"/>
      <c r="I31" s="44"/>
      <c r="J31" s="45"/>
      <c r="K31" s="43"/>
      <c r="L31" s="46"/>
      <c r="M31" s="43"/>
      <c r="N31" s="46"/>
      <c r="O31" s="46"/>
      <c r="P31" s="46"/>
      <c r="Q31" s="47"/>
    </row>
    <row r="32" spans="1:17" ht="18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499999999999993" customHeight="1">
      <c r="A33" s="124" t="s">
        <v>0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</row>
    <row r="34" spans="1:17" ht="9.9499999999999993" customHeight="1">
      <c r="A34" s="124" t="s">
        <v>1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</row>
    <row r="35" spans="1:17">
      <c r="A35" s="2" t="s">
        <v>158</v>
      </c>
      <c r="B35" s="3"/>
      <c r="C35" s="3"/>
      <c r="D35" s="2"/>
      <c r="E35" s="2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>
      <c r="A36" s="5" t="s">
        <v>2</v>
      </c>
      <c r="B36" s="6" t="s">
        <v>3</v>
      </c>
      <c r="C36" s="6"/>
      <c r="D36" s="7" t="s">
        <v>4</v>
      </c>
      <c r="E36" s="6" t="s">
        <v>5</v>
      </c>
      <c r="F36" s="6"/>
      <c r="G36" s="6"/>
      <c r="H36" s="6" t="s">
        <v>6</v>
      </c>
      <c r="I36" s="6"/>
      <c r="J36" s="8" t="s">
        <v>7</v>
      </c>
      <c r="K36" s="8"/>
      <c r="L36" s="6" t="s">
        <v>8</v>
      </c>
      <c r="M36" s="6"/>
      <c r="N36" s="6"/>
      <c r="O36" s="6" t="s">
        <v>9</v>
      </c>
      <c r="P36" s="6"/>
      <c r="Q36" s="9"/>
    </row>
    <row r="37" spans="1:17">
      <c r="A37" s="125" t="s">
        <v>10</v>
      </c>
      <c r="B37" s="143" t="s">
        <v>11</v>
      </c>
      <c r="C37" s="109"/>
      <c r="D37" s="143" t="s">
        <v>12</v>
      </c>
      <c r="E37" s="143" t="s">
        <v>13</v>
      </c>
      <c r="F37" s="129" t="s">
        <v>79</v>
      </c>
      <c r="G37" s="129" t="s">
        <v>15</v>
      </c>
      <c r="H37" s="132" t="s">
        <v>16</v>
      </c>
      <c r="I37" s="133"/>
      <c r="J37" s="133"/>
      <c r="K37" s="133"/>
      <c r="L37" s="133"/>
      <c r="M37" s="133"/>
      <c r="N37" s="134"/>
      <c r="O37" s="132" t="s">
        <v>17</v>
      </c>
      <c r="P37" s="134"/>
      <c r="Q37" s="129" t="s">
        <v>54</v>
      </c>
    </row>
    <row r="38" spans="1:17">
      <c r="A38" s="126"/>
      <c r="B38" s="128"/>
      <c r="C38" s="110" t="s">
        <v>19</v>
      </c>
      <c r="D38" s="128"/>
      <c r="E38" s="128"/>
      <c r="F38" s="130"/>
      <c r="G38" s="131"/>
      <c r="H38" s="136" t="s">
        <v>20</v>
      </c>
      <c r="I38" s="137"/>
      <c r="J38" s="138" t="s">
        <v>21</v>
      </c>
      <c r="K38" s="139" t="s">
        <v>80</v>
      </c>
      <c r="L38" s="140"/>
      <c r="M38" s="138" t="s">
        <v>81</v>
      </c>
      <c r="N38" s="138" t="s">
        <v>24</v>
      </c>
      <c r="O38" s="138" t="s">
        <v>25</v>
      </c>
      <c r="P38" s="138" t="s">
        <v>26</v>
      </c>
      <c r="Q38" s="146"/>
    </row>
    <row r="39" spans="1:17">
      <c r="A39" s="127"/>
      <c r="B39" s="144"/>
      <c r="C39" s="111"/>
      <c r="D39" s="144"/>
      <c r="E39" s="144"/>
      <c r="F39" s="145"/>
      <c r="G39" s="135"/>
      <c r="H39" s="55" t="s">
        <v>27</v>
      </c>
      <c r="I39" s="55" t="s">
        <v>82</v>
      </c>
      <c r="J39" s="135"/>
      <c r="K39" s="55" t="s">
        <v>29</v>
      </c>
      <c r="L39" s="55" t="s">
        <v>83</v>
      </c>
      <c r="M39" s="135"/>
      <c r="N39" s="135"/>
      <c r="O39" s="135"/>
      <c r="P39" s="135"/>
      <c r="Q39" s="147"/>
    </row>
    <row r="40" spans="1:17">
      <c r="A40" s="40" t="s">
        <v>52</v>
      </c>
      <c r="B40" s="40"/>
      <c r="C40" s="41"/>
      <c r="D40" s="40"/>
      <c r="E40" s="42"/>
      <c r="F40" s="43"/>
      <c r="G40" s="43"/>
      <c r="H40" s="42"/>
      <c r="I40" s="44"/>
      <c r="J40" s="45"/>
      <c r="K40" s="42"/>
      <c r="L40" s="46"/>
      <c r="M40" s="43"/>
      <c r="N40" s="46"/>
      <c r="O40" s="46"/>
      <c r="P40" s="46"/>
      <c r="Q40" s="47"/>
    </row>
    <row r="41" spans="1:17">
      <c r="A41" s="26" t="s">
        <v>53</v>
      </c>
      <c r="B41" s="26" t="s">
        <v>144</v>
      </c>
      <c r="C41" s="27" t="s">
        <v>38</v>
      </c>
      <c r="D41" s="26" t="s">
        <v>42</v>
      </c>
      <c r="E41" s="28">
        <v>35000</v>
      </c>
      <c r="F41" s="29"/>
      <c r="G41" s="29">
        <v>25</v>
      </c>
      <c r="H41" s="28">
        <v>1004.5</v>
      </c>
      <c r="I41" s="21">
        <v>2485</v>
      </c>
      <c r="J41" s="22">
        <v>385</v>
      </c>
      <c r="K41" s="28">
        <v>1064</v>
      </c>
      <c r="L41" s="23">
        <v>2481.5</v>
      </c>
      <c r="M41" s="29"/>
      <c r="N41" s="23">
        <f>SUM(H41:L41)</f>
        <v>7420</v>
      </c>
      <c r="O41" s="23">
        <f>SUM(H41+K41)</f>
        <v>2068.5</v>
      </c>
      <c r="P41" s="23">
        <f>SUM(I41+J41+L41)</f>
        <v>5351.5</v>
      </c>
      <c r="Q41" s="25">
        <f>SUM(E41-(F41+G41+H41+K41))</f>
        <v>32906.5</v>
      </c>
    </row>
    <row r="42" spans="1:17">
      <c r="A42" s="32" t="s">
        <v>45</v>
      </c>
      <c r="B42" s="32"/>
      <c r="C42" s="33">
        <v>1</v>
      </c>
      <c r="D42" s="32"/>
      <c r="E42" s="34">
        <f t="shared" ref="E42" si="8">SUM(E41)</f>
        <v>35000</v>
      </c>
      <c r="F42" s="39">
        <v>0</v>
      </c>
      <c r="G42" s="35">
        <f t="shared" ref="G42:L42" si="9">SUM(G41)</f>
        <v>25</v>
      </c>
      <c r="H42" s="34">
        <f t="shared" si="9"/>
        <v>1004.5</v>
      </c>
      <c r="I42" s="36">
        <f t="shared" si="9"/>
        <v>2485</v>
      </c>
      <c r="J42" s="37">
        <f t="shared" si="9"/>
        <v>385</v>
      </c>
      <c r="K42" s="34">
        <f t="shared" si="9"/>
        <v>1064</v>
      </c>
      <c r="L42" s="38">
        <f t="shared" si="9"/>
        <v>2481.5</v>
      </c>
      <c r="M42" s="39">
        <v>0</v>
      </c>
      <c r="N42" s="38">
        <f>SUM(N41)</f>
        <v>7420</v>
      </c>
      <c r="O42" s="38">
        <f>SUM(O41)</f>
        <v>2068.5</v>
      </c>
      <c r="P42" s="38">
        <f>SUM(P41)</f>
        <v>5351.5</v>
      </c>
      <c r="Q42" s="51">
        <f>SUM(Q41)</f>
        <v>32906.5</v>
      </c>
    </row>
    <row r="43" spans="1:17">
      <c r="A43" s="141" t="s">
        <v>55</v>
      </c>
      <c r="B43" s="141"/>
      <c r="C43" s="41"/>
      <c r="D43" s="40"/>
      <c r="E43" s="43"/>
      <c r="F43" s="43"/>
      <c r="G43" s="43"/>
      <c r="H43" s="43"/>
      <c r="I43" s="44"/>
      <c r="J43" s="45"/>
      <c r="K43" s="43"/>
      <c r="L43" s="46"/>
      <c r="M43" s="43"/>
      <c r="N43" s="46"/>
      <c r="O43" s="46"/>
      <c r="P43" s="46"/>
      <c r="Q43" s="47"/>
    </row>
    <row r="44" spans="1:17">
      <c r="A44" s="26" t="s">
        <v>58</v>
      </c>
      <c r="B44" s="26" t="s">
        <v>62</v>
      </c>
      <c r="C44" s="27" t="s">
        <v>38</v>
      </c>
      <c r="D44" s="26" t="s">
        <v>59</v>
      </c>
      <c r="E44" s="29">
        <v>22000</v>
      </c>
      <c r="F44" s="29"/>
      <c r="G44" s="29">
        <v>25</v>
      </c>
      <c r="H44" s="29">
        <v>631.4</v>
      </c>
      <c r="I44" s="21">
        <v>1562</v>
      </c>
      <c r="J44" s="22">
        <v>242</v>
      </c>
      <c r="K44" s="29">
        <v>668.8</v>
      </c>
      <c r="L44" s="23">
        <v>1559.8</v>
      </c>
      <c r="M44" s="29">
        <v>50</v>
      </c>
      <c r="N44" s="23">
        <f t="shared" ref="N44:N46" si="10">SUM(H44:L44)</f>
        <v>4664</v>
      </c>
      <c r="O44" s="23">
        <f t="shared" ref="O44:O46" si="11">SUM(H44+K44)</f>
        <v>1300.1999999999998</v>
      </c>
      <c r="P44" s="23">
        <f t="shared" ref="P44:P46" si="12">SUM(I44+J44+L44)</f>
        <v>3363.8</v>
      </c>
      <c r="Q44" s="25">
        <f>SUM(E44-(F44+G44+H44+K44+M44))</f>
        <v>20624.8</v>
      </c>
    </row>
    <row r="45" spans="1:17">
      <c r="A45" s="26" t="s">
        <v>65</v>
      </c>
      <c r="B45" s="26" t="s">
        <v>66</v>
      </c>
      <c r="C45" s="27" t="s">
        <v>38</v>
      </c>
      <c r="D45" s="58" t="s">
        <v>42</v>
      </c>
      <c r="E45" s="31">
        <v>22000</v>
      </c>
      <c r="F45" s="31"/>
      <c r="G45" s="31">
        <v>25</v>
      </c>
      <c r="H45" s="31">
        <v>631.4</v>
      </c>
      <c r="I45" s="21">
        <v>1562</v>
      </c>
      <c r="J45" s="22">
        <v>242</v>
      </c>
      <c r="K45" s="31">
        <v>668.8</v>
      </c>
      <c r="L45" s="23">
        <v>1559.8</v>
      </c>
      <c r="M45" s="31"/>
      <c r="N45" s="23">
        <f>SUM(H45:L45)</f>
        <v>4664</v>
      </c>
      <c r="O45" s="23">
        <f>SUM(H45+K45)</f>
        <v>1300.1999999999998</v>
      </c>
      <c r="P45" s="23">
        <f>SUM(I45+J45+L45)</f>
        <v>3363.8</v>
      </c>
      <c r="Q45" s="25">
        <f>SUM(E45-(F45+G45+H45+K45))</f>
        <v>20674.8</v>
      </c>
    </row>
    <row r="46" spans="1:17">
      <c r="A46" s="26" t="s">
        <v>61</v>
      </c>
      <c r="B46" s="26" t="s">
        <v>144</v>
      </c>
      <c r="C46" s="27" t="s">
        <v>38</v>
      </c>
      <c r="D46" s="26" t="s">
        <v>42</v>
      </c>
      <c r="E46" s="29">
        <v>16000</v>
      </c>
      <c r="F46" s="29"/>
      <c r="G46" s="29">
        <v>25</v>
      </c>
      <c r="H46" s="29">
        <v>459.2</v>
      </c>
      <c r="I46" s="21">
        <v>1136</v>
      </c>
      <c r="J46" s="22">
        <v>176</v>
      </c>
      <c r="K46" s="29">
        <v>486.4</v>
      </c>
      <c r="L46" s="23">
        <v>1134.4000000000001</v>
      </c>
      <c r="M46" s="29">
        <v>1512.45</v>
      </c>
      <c r="N46" s="23">
        <f t="shared" si="10"/>
        <v>3392</v>
      </c>
      <c r="O46" s="23">
        <f t="shared" si="11"/>
        <v>945.59999999999991</v>
      </c>
      <c r="P46" s="23">
        <f t="shared" si="12"/>
        <v>2446.4</v>
      </c>
      <c r="Q46" s="25">
        <v>13679.28</v>
      </c>
    </row>
    <row r="47" spans="1:17">
      <c r="A47" s="32" t="s">
        <v>45</v>
      </c>
      <c r="B47" s="32"/>
      <c r="C47" s="33">
        <v>3</v>
      </c>
      <c r="D47" s="32"/>
      <c r="E47" s="34">
        <f>SUM(E44:E46)</f>
        <v>60000</v>
      </c>
      <c r="F47" s="35"/>
      <c r="G47" s="35">
        <f t="shared" ref="G47:Q47" si="13">SUM(G44:G46)</f>
        <v>75</v>
      </c>
      <c r="H47" s="35">
        <f t="shared" si="13"/>
        <v>1722</v>
      </c>
      <c r="I47" s="36">
        <f t="shared" si="13"/>
        <v>4260</v>
      </c>
      <c r="J47" s="37">
        <f t="shared" si="13"/>
        <v>660</v>
      </c>
      <c r="K47" s="35">
        <f t="shared" si="13"/>
        <v>1824</v>
      </c>
      <c r="L47" s="38">
        <f t="shared" si="13"/>
        <v>4254</v>
      </c>
      <c r="M47" s="35">
        <f t="shared" si="13"/>
        <v>1562.45</v>
      </c>
      <c r="N47" s="38">
        <f t="shared" si="13"/>
        <v>12720</v>
      </c>
      <c r="O47" s="38">
        <f t="shared" si="13"/>
        <v>3545.9999999999995</v>
      </c>
      <c r="P47" s="38">
        <f t="shared" si="13"/>
        <v>9174</v>
      </c>
      <c r="Q47" s="106">
        <f t="shared" si="13"/>
        <v>54978.879999999997</v>
      </c>
    </row>
    <row r="48" spans="1:17">
      <c r="A48" s="142" t="s">
        <v>67</v>
      </c>
      <c r="B48" s="142"/>
      <c r="C48" s="41"/>
      <c r="D48" s="40"/>
      <c r="E48" s="43"/>
      <c r="F48" s="43"/>
      <c r="G48" s="43"/>
      <c r="H48" s="43"/>
      <c r="I48" s="44"/>
      <c r="J48" s="45"/>
      <c r="K48" s="43"/>
      <c r="L48" s="46"/>
      <c r="M48" s="43"/>
      <c r="N48" s="46"/>
      <c r="O48" s="46"/>
      <c r="P48" s="46"/>
      <c r="Q48" s="47"/>
    </row>
    <row r="49" spans="1:17">
      <c r="A49" s="26" t="s">
        <v>68</v>
      </c>
      <c r="B49" s="59" t="s">
        <v>69</v>
      </c>
      <c r="C49" s="27" t="s">
        <v>34</v>
      </c>
      <c r="D49" s="26" t="s">
        <v>39</v>
      </c>
      <c r="E49" s="31">
        <v>85000</v>
      </c>
      <c r="F49" s="31">
        <v>8576.99</v>
      </c>
      <c r="G49" s="31">
        <v>25</v>
      </c>
      <c r="H49" s="31">
        <v>2439.5</v>
      </c>
      <c r="I49" s="21">
        <v>6035</v>
      </c>
      <c r="J49" s="22">
        <v>715.55</v>
      </c>
      <c r="K49" s="31">
        <v>2584</v>
      </c>
      <c r="L49" s="23">
        <v>6026.5</v>
      </c>
      <c r="M49" s="31"/>
      <c r="N49" s="23">
        <f>SUM(H49:L49)</f>
        <v>17800.55</v>
      </c>
      <c r="O49" s="23">
        <f>SUM(H49+K49)</f>
        <v>5023.5</v>
      </c>
      <c r="P49" s="23">
        <f>SUM(I49+J49+L49)</f>
        <v>12777.05</v>
      </c>
      <c r="Q49" s="25">
        <f t="shared" ref="Q49:Q50" si="14">SUM(E49-(F49+G49+H49+K49))</f>
        <v>71374.509999999995</v>
      </c>
    </row>
    <row r="50" spans="1:17">
      <c r="A50" s="26" t="s">
        <v>70</v>
      </c>
      <c r="B50" s="26" t="s">
        <v>71</v>
      </c>
      <c r="C50" s="27" t="s">
        <v>38</v>
      </c>
      <c r="D50" s="26" t="s">
        <v>39</v>
      </c>
      <c r="E50" s="29">
        <v>40000</v>
      </c>
      <c r="F50" s="29">
        <v>442.65</v>
      </c>
      <c r="G50" s="29">
        <v>25</v>
      </c>
      <c r="H50" s="29">
        <v>1148</v>
      </c>
      <c r="I50" s="21">
        <v>2840</v>
      </c>
      <c r="J50" s="22">
        <v>440</v>
      </c>
      <c r="K50" s="29">
        <v>1216</v>
      </c>
      <c r="L50" s="23">
        <v>2836</v>
      </c>
      <c r="M50" s="29"/>
      <c r="N50" s="23">
        <f>SUM(H50:L50)</f>
        <v>8480</v>
      </c>
      <c r="O50" s="23">
        <f>SUM(H50+K50)</f>
        <v>2364</v>
      </c>
      <c r="P50" s="23">
        <f>SUM(I50+J50+L50)</f>
        <v>6116</v>
      </c>
      <c r="Q50" s="25">
        <f t="shared" si="14"/>
        <v>37168.35</v>
      </c>
    </row>
    <row r="51" spans="1:17">
      <c r="A51" s="32" t="s">
        <v>45</v>
      </c>
      <c r="B51" s="32"/>
      <c r="C51" s="33">
        <v>2</v>
      </c>
      <c r="D51" s="32"/>
      <c r="E51" s="35">
        <f t="shared" ref="E51:L51" si="15">SUM(E49:E50)</f>
        <v>125000</v>
      </c>
      <c r="F51" s="35">
        <f t="shared" si="15"/>
        <v>9019.64</v>
      </c>
      <c r="G51" s="35">
        <f t="shared" si="15"/>
        <v>50</v>
      </c>
      <c r="H51" s="35">
        <f t="shared" si="15"/>
        <v>3587.5</v>
      </c>
      <c r="I51" s="36">
        <f t="shared" si="15"/>
        <v>8875</v>
      </c>
      <c r="J51" s="37">
        <f t="shared" si="15"/>
        <v>1155.55</v>
      </c>
      <c r="K51" s="35">
        <f t="shared" si="15"/>
        <v>3800</v>
      </c>
      <c r="L51" s="38">
        <f t="shared" si="15"/>
        <v>8862.5</v>
      </c>
      <c r="M51" s="35">
        <v>0</v>
      </c>
      <c r="N51" s="38">
        <f>SUM(N49:N50)</f>
        <v>26280.55</v>
      </c>
      <c r="O51" s="38">
        <f>SUM(O49:O50)</f>
        <v>7387.5</v>
      </c>
      <c r="P51" s="38">
        <f>SUM(P49:P50)</f>
        <v>18893.05</v>
      </c>
      <c r="Q51" s="106">
        <f>SUM(Q49:Q50)</f>
        <v>108542.85999999999</v>
      </c>
    </row>
    <row r="52" spans="1:17">
      <c r="A52" s="40" t="s">
        <v>72</v>
      </c>
      <c r="B52" s="40"/>
      <c r="C52" s="41"/>
      <c r="D52" s="40"/>
      <c r="E52" s="43"/>
      <c r="F52" s="43"/>
      <c r="G52" s="43"/>
      <c r="H52" s="43"/>
      <c r="I52" s="44"/>
      <c r="J52" s="45"/>
      <c r="K52" s="43"/>
      <c r="L52" s="46"/>
      <c r="M52" s="43"/>
      <c r="N52" s="46"/>
      <c r="O52" s="46"/>
      <c r="P52" s="46"/>
      <c r="Q52" s="47"/>
    </row>
    <row r="53" spans="1:17">
      <c r="A53" s="26" t="s">
        <v>73</v>
      </c>
      <c r="B53" s="59" t="s">
        <v>145</v>
      </c>
      <c r="C53" s="27" t="s">
        <v>38</v>
      </c>
      <c r="D53" s="26" t="s">
        <v>39</v>
      </c>
      <c r="E53" s="29">
        <v>45000</v>
      </c>
      <c r="F53" s="29">
        <v>1148.33</v>
      </c>
      <c r="G53" s="29">
        <v>25</v>
      </c>
      <c r="H53" s="29">
        <v>1291.5</v>
      </c>
      <c r="I53" s="21">
        <v>3195</v>
      </c>
      <c r="J53" s="22">
        <v>495</v>
      </c>
      <c r="K53" s="29">
        <v>1368</v>
      </c>
      <c r="L53" s="23">
        <v>3190.5</v>
      </c>
      <c r="M53" s="29"/>
      <c r="N53" s="23">
        <f>SUM(H53:L53)</f>
        <v>9540</v>
      </c>
      <c r="O53" s="23">
        <f>SUM(H53+K53)</f>
        <v>2659.5</v>
      </c>
      <c r="P53" s="23">
        <f>SUM(I53+J53+L53)</f>
        <v>6880.5</v>
      </c>
      <c r="Q53" s="25">
        <f t="shared" ref="Q53:Q56" si="16">SUM(E53-(F53+G53+H53+K53))</f>
        <v>41167.17</v>
      </c>
    </row>
    <row r="54" spans="1:17">
      <c r="A54" s="26" t="s">
        <v>74</v>
      </c>
      <c r="B54" s="26" t="s">
        <v>75</v>
      </c>
      <c r="C54" s="27" t="s">
        <v>38</v>
      </c>
      <c r="D54" s="26" t="s">
        <v>39</v>
      </c>
      <c r="E54" s="29">
        <v>40000</v>
      </c>
      <c r="F54" s="29">
        <v>442.65</v>
      </c>
      <c r="G54" s="29">
        <v>25</v>
      </c>
      <c r="H54" s="29">
        <v>1148</v>
      </c>
      <c r="I54" s="21">
        <v>2840</v>
      </c>
      <c r="J54" s="22">
        <v>440</v>
      </c>
      <c r="K54" s="29">
        <v>1216</v>
      </c>
      <c r="L54" s="23">
        <v>2836</v>
      </c>
      <c r="M54" s="29"/>
      <c r="N54" s="23">
        <f>SUM(H54:L54)</f>
        <v>8480</v>
      </c>
      <c r="O54" s="23">
        <f>SUM(H54+K54)</f>
        <v>2364</v>
      </c>
      <c r="P54" s="23">
        <f>SUM(I54+J54+L54)</f>
        <v>6116</v>
      </c>
      <c r="Q54" s="25">
        <f t="shared" si="16"/>
        <v>37168.35</v>
      </c>
    </row>
    <row r="55" spans="1:17">
      <c r="A55" s="17" t="s">
        <v>76</v>
      </c>
      <c r="B55" s="17" t="s">
        <v>144</v>
      </c>
      <c r="C55" s="18" t="s">
        <v>38</v>
      </c>
      <c r="D55" s="26" t="s">
        <v>42</v>
      </c>
      <c r="E55" s="56">
        <v>25000</v>
      </c>
      <c r="F55" s="56"/>
      <c r="G55" s="56">
        <v>25</v>
      </c>
      <c r="H55" s="56">
        <v>717.5</v>
      </c>
      <c r="I55" s="21">
        <v>1775</v>
      </c>
      <c r="J55" s="22">
        <v>275</v>
      </c>
      <c r="K55" s="56">
        <v>760</v>
      </c>
      <c r="L55" s="23">
        <v>1772.5</v>
      </c>
      <c r="M55" s="56"/>
      <c r="N55" s="23">
        <f>SUM(H55+I55+J55+K55+L55)</f>
        <v>5300</v>
      </c>
      <c r="O55" s="23">
        <f>SUM(H55+K55)</f>
        <v>1477.5</v>
      </c>
      <c r="P55" s="23">
        <f>SUM(J55+I55+L55)</f>
        <v>3822.5</v>
      </c>
      <c r="Q55" s="25">
        <f>SUM(E55-G55-H55-K55)</f>
        <v>23497.5</v>
      </c>
    </row>
    <row r="56" spans="1:17">
      <c r="A56" s="26" t="s">
        <v>77</v>
      </c>
      <c r="B56" s="26" t="s">
        <v>78</v>
      </c>
      <c r="C56" s="27" t="s">
        <v>38</v>
      </c>
      <c r="D56" s="26" t="s">
        <v>42</v>
      </c>
      <c r="E56" s="29">
        <v>19800</v>
      </c>
      <c r="F56" s="29"/>
      <c r="G56" s="29">
        <v>25</v>
      </c>
      <c r="H56" s="29">
        <v>568.26</v>
      </c>
      <c r="I56" s="22">
        <v>1405.8</v>
      </c>
      <c r="J56" s="22">
        <v>217.8</v>
      </c>
      <c r="K56" s="29">
        <v>601.91999999999996</v>
      </c>
      <c r="L56" s="60">
        <v>1403.82</v>
      </c>
      <c r="M56" s="29"/>
      <c r="N56" s="23">
        <f>SUM(H56:L56)</f>
        <v>4197.6000000000004</v>
      </c>
      <c r="O56" s="23">
        <f>SUM(H56+K56)</f>
        <v>1170.1799999999998</v>
      </c>
      <c r="P56" s="23">
        <f>SUM(I56+J56+L56)</f>
        <v>3027.42</v>
      </c>
      <c r="Q56" s="25">
        <f t="shared" si="16"/>
        <v>18604.82</v>
      </c>
    </row>
    <row r="57" spans="1:17">
      <c r="A57" s="32" t="s">
        <v>45</v>
      </c>
      <c r="B57" s="32"/>
      <c r="C57" s="33">
        <v>4</v>
      </c>
      <c r="D57" s="32"/>
      <c r="E57" s="34">
        <f>SUM(E53:E56)</f>
        <v>129800</v>
      </c>
      <c r="F57" s="35">
        <f t="shared" ref="F57:L57" si="17">SUM(F53:F56)</f>
        <v>1590.98</v>
      </c>
      <c r="G57" s="35">
        <f t="shared" si="17"/>
        <v>100</v>
      </c>
      <c r="H57" s="35">
        <f t="shared" si="17"/>
        <v>3725.26</v>
      </c>
      <c r="I57" s="36">
        <f t="shared" si="17"/>
        <v>9215.7999999999993</v>
      </c>
      <c r="J57" s="37">
        <f t="shared" si="17"/>
        <v>1427.8</v>
      </c>
      <c r="K57" s="35">
        <f t="shared" si="17"/>
        <v>3945.92</v>
      </c>
      <c r="L57" s="38">
        <f t="shared" si="17"/>
        <v>9202.82</v>
      </c>
      <c r="M57" s="35">
        <v>0</v>
      </c>
      <c r="N57" s="38">
        <f>SUM(N53:N56)</f>
        <v>27517.599999999999</v>
      </c>
      <c r="O57" s="38">
        <f>SUM(O53:O56)</f>
        <v>7671.18</v>
      </c>
      <c r="P57" s="38">
        <f>SUM(P53:P56)</f>
        <v>19846.419999999998</v>
      </c>
      <c r="Q57" s="51">
        <f>SUM(E57-(F57+G57+H57+K57))</f>
        <v>120437.84</v>
      </c>
    </row>
    <row r="58" spans="1:17" ht="20.25" customHeight="1">
      <c r="A58" s="40"/>
      <c r="B58" s="40"/>
      <c r="C58" s="41"/>
      <c r="D58" s="40"/>
      <c r="E58" s="43"/>
      <c r="F58" s="43"/>
      <c r="G58" s="43"/>
      <c r="H58" s="43"/>
      <c r="I58" s="44"/>
      <c r="J58" s="45"/>
      <c r="K58" s="43"/>
      <c r="L58" s="46"/>
      <c r="M58" s="43"/>
      <c r="N58" s="46"/>
      <c r="O58" s="46"/>
      <c r="P58" s="46"/>
      <c r="Q58" s="47"/>
    </row>
    <row r="59" spans="1:17" ht="20.25" customHeight="1">
      <c r="A59" s="112"/>
      <c r="B59" s="112"/>
      <c r="C59" s="41"/>
      <c r="D59" s="112"/>
      <c r="E59" s="43"/>
      <c r="F59" s="43"/>
      <c r="G59" s="43"/>
      <c r="H59" s="43"/>
      <c r="I59" s="44"/>
      <c r="J59" s="45"/>
      <c r="K59" s="43"/>
      <c r="L59" s="46"/>
      <c r="M59" s="43"/>
      <c r="N59" s="46"/>
      <c r="O59" s="46"/>
      <c r="P59" s="46"/>
      <c r="Q59" s="47"/>
    </row>
    <row r="60" spans="1:17" ht="27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0.5" customHeight="1">
      <c r="A61" s="124" t="s">
        <v>0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</row>
    <row r="62" spans="1:17" ht="8.25" customHeight="1">
      <c r="A62" s="124" t="s">
        <v>1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</row>
    <row r="63" spans="1:17">
      <c r="A63" s="2" t="s">
        <v>158</v>
      </c>
      <c r="B63" s="3"/>
      <c r="C63" s="3"/>
      <c r="D63" s="2"/>
      <c r="E63" s="2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>
      <c r="A64" s="5" t="s">
        <v>2</v>
      </c>
      <c r="B64" s="6" t="s">
        <v>3</v>
      </c>
      <c r="C64" s="6"/>
      <c r="D64" s="7" t="s">
        <v>4</v>
      </c>
      <c r="E64" s="6" t="s">
        <v>5</v>
      </c>
      <c r="F64" s="6"/>
      <c r="G64" s="6"/>
      <c r="H64" s="6" t="s">
        <v>6</v>
      </c>
      <c r="I64" s="6"/>
      <c r="J64" s="8" t="s">
        <v>7</v>
      </c>
      <c r="K64" s="8"/>
      <c r="L64" s="6" t="s">
        <v>8</v>
      </c>
      <c r="M64" s="6"/>
      <c r="N64" s="6"/>
      <c r="O64" s="6" t="s">
        <v>9</v>
      </c>
      <c r="P64" s="6"/>
      <c r="Q64" s="9"/>
    </row>
    <row r="65" spans="1:17">
      <c r="A65" s="125" t="s">
        <v>10</v>
      </c>
      <c r="B65" s="143" t="s">
        <v>11</v>
      </c>
      <c r="C65" s="52"/>
      <c r="D65" s="143" t="s">
        <v>12</v>
      </c>
      <c r="E65" s="143" t="s">
        <v>13</v>
      </c>
      <c r="F65" s="129" t="s">
        <v>79</v>
      </c>
      <c r="G65" s="129" t="s">
        <v>15</v>
      </c>
      <c r="H65" s="132" t="s">
        <v>16</v>
      </c>
      <c r="I65" s="133"/>
      <c r="J65" s="133"/>
      <c r="K65" s="133"/>
      <c r="L65" s="133"/>
      <c r="M65" s="133"/>
      <c r="N65" s="134"/>
      <c r="O65" s="132" t="s">
        <v>17</v>
      </c>
      <c r="P65" s="134"/>
      <c r="Q65" s="129" t="s">
        <v>54</v>
      </c>
    </row>
    <row r="66" spans="1:17">
      <c r="A66" s="126"/>
      <c r="B66" s="128"/>
      <c r="C66" s="53" t="s">
        <v>19</v>
      </c>
      <c r="D66" s="128"/>
      <c r="E66" s="128"/>
      <c r="F66" s="130"/>
      <c r="G66" s="131"/>
      <c r="H66" s="136" t="s">
        <v>20</v>
      </c>
      <c r="I66" s="137"/>
      <c r="J66" s="138" t="s">
        <v>21</v>
      </c>
      <c r="K66" s="139" t="s">
        <v>80</v>
      </c>
      <c r="L66" s="140"/>
      <c r="M66" s="138" t="s">
        <v>81</v>
      </c>
      <c r="N66" s="138" t="s">
        <v>24</v>
      </c>
      <c r="O66" s="138" t="s">
        <v>25</v>
      </c>
      <c r="P66" s="138" t="s">
        <v>26</v>
      </c>
      <c r="Q66" s="146"/>
    </row>
    <row r="67" spans="1:17">
      <c r="A67" s="127"/>
      <c r="B67" s="144"/>
      <c r="C67" s="54"/>
      <c r="D67" s="144"/>
      <c r="E67" s="144"/>
      <c r="F67" s="145"/>
      <c r="G67" s="135"/>
      <c r="H67" s="55" t="s">
        <v>27</v>
      </c>
      <c r="I67" s="55" t="s">
        <v>82</v>
      </c>
      <c r="J67" s="135"/>
      <c r="K67" s="55" t="s">
        <v>29</v>
      </c>
      <c r="L67" s="55" t="s">
        <v>83</v>
      </c>
      <c r="M67" s="135"/>
      <c r="N67" s="135"/>
      <c r="O67" s="135"/>
      <c r="P67" s="135"/>
      <c r="Q67" s="147"/>
    </row>
    <row r="68" spans="1:17" ht="12" customHeight="1">
      <c r="A68" s="148" t="s">
        <v>84</v>
      </c>
      <c r="B68" s="148"/>
      <c r="C68" s="41"/>
      <c r="D68" s="40"/>
      <c r="E68" s="43"/>
      <c r="F68" s="43"/>
      <c r="G68" s="43"/>
      <c r="H68" s="43"/>
      <c r="I68" s="44"/>
      <c r="J68" s="45"/>
      <c r="K68" s="43"/>
      <c r="L68" s="46"/>
      <c r="M68" s="43"/>
      <c r="N68" s="46"/>
      <c r="O68" s="46"/>
      <c r="P68" s="46"/>
      <c r="Q68" s="47"/>
    </row>
    <row r="69" spans="1:17">
      <c r="A69" s="17" t="s">
        <v>85</v>
      </c>
      <c r="B69" s="61" t="s">
        <v>86</v>
      </c>
      <c r="C69" s="18" t="s">
        <v>34</v>
      </c>
      <c r="D69" s="17" t="s">
        <v>39</v>
      </c>
      <c r="E69" s="56">
        <v>32000</v>
      </c>
      <c r="F69" s="56"/>
      <c r="G69" s="56">
        <v>25</v>
      </c>
      <c r="H69" s="56">
        <v>918.4</v>
      </c>
      <c r="I69" s="21">
        <v>2272</v>
      </c>
      <c r="J69" s="22">
        <v>352</v>
      </c>
      <c r="K69" s="56">
        <v>972.8</v>
      </c>
      <c r="L69" s="23">
        <v>2268.8000000000002</v>
      </c>
      <c r="M69" s="56"/>
      <c r="N69" s="23">
        <f>SUM(H69:L69)</f>
        <v>6784</v>
      </c>
      <c r="O69" s="23">
        <f>SUM(H69+K69)</f>
        <v>1891.1999999999998</v>
      </c>
      <c r="P69" s="23">
        <f>SUM(I69+J69+L69)</f>
        <v>4892.8</v>
      </c>
      <c r="Q69" s="25">
        <f>SUM(E69-(F69+G69+H69+K69))</f>
        <v>30083.8</v>
      </c>
    </row>
    <row r="70" spans="1:17">
      <c r="A70" s="32" t="s">
        <v>45</v>
      </c>
      <c r="B70" s="32"/>
      <c r="C70" s="33">
        <v>1</v>
      </c>
      <c r="D70" s="32"/>
      <c r="E70" s="35">
        <f t="shared" ref="E70:L70" si="18">SUM(E68:E69)</f>
        <v>32000</v>
      </c>
      <c r="F70" s="35">
        <f t="shared" si="18"/>
        <v>0</v>
      </c>
      <c r="G70" s="35">
        <f t="shared" si="18"/>
        <v>25</v>
      </c>
      <c r="H70" s="35">
        <f t="shared" si="18"/>
        <v>918.4</v>
      </c>
      <c r="I70" s="36">
        <f t="shared" si="18"/>
        <v>2272</v>
      </c>
      <c r="J70" s="37">
        <f t="shared" si="18"/>
        <v>352</v>
      </c>
      <c r="K70" s="35">
        <f t="shared" si="18"/>
        <v>972.8</v>
      </c>
      <c r="L70" s="38">
        <f t="shared" si="18"/>
        <v>2268.8000000000002</v>
      </c>
      <c r="M70" s="35">
        <v>0</v>
      </c>
      <c r="N70" s="38">
        <f>SUM(N68:N69)</f>
        <v>6784</v>
      </c>
      <c r="O70" s="38">
        <f>SUM(O68:O69)</f>
        <v>1891.1999999999998</v>
      </c>
      <c r="P70" s="38">
        <f>SUM(P68:P69)</f>
        <v>4892.8</v>
      </c>
      <c r="Q70" s="51">
        <f>SUM(Q69:Q69)</f>
        <v>30083.8</v>
      </c>
    </row>
    <row r="71" spans="1:17">
      <c r="A71" s="142" t="s">
        <v>87</v>
      </c>
      <c r="B71" s="142"/>
      <c r="C71" s="142"/>
      <c r="D71" s="40"/>
      <c r="E71" s="43"/>
      <c r="F71" s="43"/>
      <c r="G71" s="43"/>
      <c r="H71" s="43"/>
      <c r="I71" s="44"/>
      <c r="J71" s="45"/>
      <c r="K71" s="43"/>
      <c r="L71" s="46"/>
      <c r="M71" s="43"/>
      <c r="N71" s="46"/>
      <c r="O71" s="46"/>
      <c r="P71" s="46"/>
      <c r="Q71" s="47"/>
    </row>
    <row r="72" spans="1:17">
      <c r="A72" s="26" t="s">
        <v>88</v>
      </c>
      <c r="B72" s="26" t="s">
        <v>146</v>
      </c>
      <c r="C72" s="27" t="s">
        <v>34</v>
      </c>
      <c r="D72" s="59" t="s">
        <v>41</v>
      </c>
      <c r="E72" s="62">
        <v>50000</v>
      </c>
      <c r="F72" s="29">
        <v>1854</v>
      </c>
      <c r="G72" s="29">
        <v>25</v>
      </c>
      <c r="H72" s="29">
        <v>1435</v>
      </c>
      <c r="I72" s="21">
        <v>3550</v>
      </c>
      <c r="J72" s="22">
        <v>550</v>
      </c>
      <c r="K72" s="29">
        <v>1520</v>
      </c>
      <c r="L72" s="23">
        <v>3545</v>
      </c>
      <c r="M72" s="29"/>
      <c r="N72" s="23">
        <f t="shared" ref="N72:N86" si="19">SUM(H72:L72)</f>
        <v>10600</v>
      </c>
      <c r="O72" s="23">
        <f t="shared" ref="O72:O86" si="20">SUM(H72+K72)</f>
        <v>2955</v>
      </c>
      <c r="P72" s="23">
        <f t="shared" ref="P72:P86" si="21">SUM(I72+J72+L72)</f>
        <v>7645</v>
      </c>
      <c r="Q72" s="25">
        <f>SUM(E72-(F72+G72+H72+K72))</f>
        <v>45166</v>
      </c>
    </row>
    <row r="73" spans="1:17">
      <c r="A73" s="26" t="s">
        <v>89</v>
      </c>
      <c r="B73" s="26" t="s">
        <v>90</v>
      </c>
      <c r="C73" s="27" t="s">
        <v>34</v>
      </c>
      <c r="D73" s="26" t="s">
        <v>42</v>
      </c>
      <c r="E73" s="62">
        <v>40000</v>
      </c>
      <c r="F73" s="29">
        <v>442.65</v>
      </c>
      <c r="G73" s="29">
        <v>25</v>
      </c>
      <c r="H73" s="29">
        <v>1148</v>
      </c>
      <c r="I73" s="21">
        <v>2840</v>
      </c>
      <c r="J73" s="22">
        <v>440</v>
      </c>
      <c r="K73" s="29">
        <v>1216</v>
      </c>
      <c r="L73" s="23">
        <v>2836</v>
      </c>
      <c r="M73" s="29"/>
      <c r="N73" s="23">
        <f t="shared" si="19"/>
        <v>8480</v>
      </c>
      <c r="O73" s="23">
        <f t="shared" si="20"/>
        <v>2364</v>
      </c>
      <c r="P73" s="23">
        <f t="shared" si="21"/>
        <v>6116</v>
      </c>
      <c r="Q73" s="25">
        <f t="shared" ref="Q73:Q86" si="22">SUM(E73-(F73+G73+H73+K73))</f>
        <v>37168.35</v>
      </c>
    </row>
    <row r="74" spans="1:17">
      <c r="A74" s="26" t="s">
        <v>91</v>
      </c>
      <c r="B74" s="26" t="s">
        <v>92</v>
      </c>
      <c r="C74" s="27" t="s">
        <v>38</v>
      </c>
      <c r="D74" s="26" t="s">
        <v>42</v>
      </c>
      <c r="E74" s="62">
        <v>35000</v>
      </c>
      <c r="F74" s="29"/>
      <c r="G74" s="29">
        <v>25</v>
      </c>
      <c r="H74" s="29">
        <v>1004.5</v>
      </c>
      <c r="I74" s="21">
        <v>2485</v>
      </c>
      <c r="J74" s="22">
        <v>385</v>
      </c>
      <c r="K74" s="29">
        <v>1064</v>
      </c>
      <c r="L74" s="23">
        <v>2481.5</v>
      </c>
      <c r="M74" s="29"/>
      <c r="N74" s="23">
        <f t="shared" si="19"/>
        <v>7420</v>
      </c>
      <c r="O74" s="23">
        <f t="shared" si="20"/>
        <v>2068.5</v>
      </c>
      <c r="P74" s="23">
        <f t="shared" si="21"/>
        <v>5351.5</v>
      </c>
      <c r="Q74" s="25">
        <f t="shared" si="22"/>
        <v>32906.5</v>
      </c>
    </row>
    <row r="75" spans="1:17">
      <c r="A75" s="63" t="s">
        <v>93</v>
      </c>
      <c r="B75" s="63" t="s">
        <v>94</v>
      </c>
      <c r="C75" s="64" t="s">
        <v>34</v>
      </c>
      <c r="D75" s="58" t="s">
        <v>42</v>
      </c>
      <c r="E75" s="65">
        <v>30000</v>
      </c>
      <c r="F75" s="66"/>
      <c r="G75" s="65">
        <v>25</v>
      </c>
      <c r="H75" s="31">
        <v>861</v>
      </c>
      <c r="I75" s="21">
        <v>2130</v>
      </c>
      <c r="J75" s="22">
        <v>330</v>
      </c>
      <c r="K75" s="31">
        <v>912</v>
      </c>
      <c r="L75" s="23">
        <v>2127</v>
      </c>
      <c r="M75" s="67"/>
      <c r="N75" s="23">
        <f t="shared" si="19"/>
        <v>6360</v>
      </c>
      <c r="O75" s="23">
        <f t="shared" si="20"/>
        <v>1773</v>
      </c>
      <c r="P75" s="23">
        <f t="shared" si="21"/>
        <v>4587</v>
      </c>
      <c r="Q75" s="25">
        <f t="shared" si="22"/>
        <v>28202</v>
      </c>
    </row>
    <row r="76" spans="1:17">
      <c r="A76" s="26" t="s">
        <v>49</v>
      </c>
      <c r="B76" s="26" t="s">
        <v>144</v>
      </c>
      <c r="C76" s="27" t="s">
        <v>38</v>
      </c>
      <c r="D76" s="26" t="s">
        <v>39</v>
      </c>
      <c r="E76" s="28">
        <v>27000</v>
      </c>
      <c r="F76" s="29"/>
      <c r="G76" s="29">
        <v>25</v>
      </c>
      <c r="H76" s="28">
        <v>774.9</v>
      </c>
      <c r="I76" s="21">
        <v>1917</v>
      </c>
      <c r="J76" s="22">
        <v>297</v>
      </c>
      <c r="K76" s="28">
        <v>820.8</v>
      </c>
      <c r="L76" s="23">
        <v>1914.3</v>
      </c>
      <c r="M76" s="29"/>
      <c r="N76" s="23">
        <f t="shared" si="19"/>
        <v>5724</v>
      </c>
      <c r="O76" s="23">
        <f t="shared" si="20"/>
        <v>1595.6999999999998</v>
      </c>
      <c r="P76" s="23">
        <f t="shared" si="21"/>
        <v>4128.3</v>
      </c>
      <c r="Q76" s="25">
        <f t="shared" si="22"/>
        <v>25379.3</v>
      </c>
    </row>
    <row r="77" spans="1:17">
      <c r="A77" s="26" t="s">
        <v>95</v>
      </c>
      <c r="B77" s="26" t="s">
        <v>96</v>
      </c>
      <c r="C77" s="27" t="s">
        <v>34</v>
      </c>
      <c r="D77" s="26" t="s">
        <v>42</v>
      </c>
      <c r="E77" s="62">
        <v>25000</v>
      </c>
      <c r="F77" s="29"/>
      <c r="G77" s="29">
        <v>25</v>
      </c>
      <c r="H77" s="29">
        <v>717.5</v>
      </c>
      <c r="I77" s="21">
        <v>1775</v>
      </c>
      <c r="J77" s="22">
        <v>275</v>
      </c>
      <c r="K77" s="29">
        <v>760</v>
      </c>
      <c r="L77" s="23">
        <v>1772.5</v>
      </c>
      <c r="M77" s="29"/>
      <c r="N77" s="23">
        <f t="shared" si="19"/>
        <v>5300</v>
      </c>
      <c r="O77" s="23">
        <f t="shared" si="20"/>
        <v>1477.5</v>
      </c>
      <c r="P77" s="23">
        <f t="shared" si="21"/>
        <v>3822.5</v>
      </c>
      <c r="Q77" s="25">
        <f t="shared" si="22"/>
        <v>23497.5</v>
      </c>
    </row>
    <row r="78" spans="1:17">
      <c r="A78" s="26" t="s">
        <v>100</v>
      </c>
      <c r="B78" s="26" t="s">
        <v>148</v>
      </c>
      <c r="C78" s="27" t="s">
        <v>34</v>
      </c>
      <c r="D78" s="26" t="s">
        <v>42</v>
      </c>
      <c r="E78" s="62">
        <v>25000</v>
      </c>
      <c r="F78" s="29"/>
      <c r="G78" s="29">
        <v>25</v>
      </c>
      <c r="H78" s="29">
        <v>717.5</v>
      </c>
      <c r="I78" s="21">
        <v>1775</v>
      </c>
      <c r="J78" s="22">
        <v>275</v>
      </c>
      <c r="K78" s="29">
        <v>760</v>
      </c>
      <c r="L78" s="23">
        <v>1772.5</v>
      </c>
      <c r="M78" s="29"/>
      <c r="N78" s="23">
        <f t="shared" si="19"/>
        <v>5300</v>
      </c>
      <c r="O78" s="23">
        <f t="shared" si="20"/>
        <v>1477.5</v>
      </c>
      <c r="P78" s="23">
        <f t="shared" si="21"/>
        <v>3822.5</v>
      </c>
      <c r="Q78" s="25">
        <f t="shared" si="22"/>
        <v>23497.5</v>
      </c>
    </row>
    <row r="79" spans="1:17">
      <c r="A79" s="26" t="s">
        <v>97</v>
      </c>
      <c r="B79" s="26" t="s">
        <v>147</v>
      </c>
      <c r="C79" s="27" t="s">
        <v>34</v>
      </c>
      <c r="D79" s="26" t="s">
        <v>42</v>
      </c>
      <c r="E79" s="62">
        <v>22000</v>
      </c>
      <c r="F79" s="29"/>
      <c r="G79" s="29">
        <v>25</v>
      </c>
      <c r="H79" s="29">
        <v>631.4</v>
      </c>
      <c r="I79" s="21">
        <v>1562</v>
      </c>
      <c r="J79" s="22">
        <v>242</v>
      </c>
      <c r="K79" s="29">
        <v>668.8</v>
      </c>
      <c r="L79" s="23">
        <v>1559.8</v>
      </c>
      <c r="M79" s="29"/>
      <c r="N79" s="23">
        <f t="shared" si="19"/>
        <v>4664</v>
      </c>
      <c r="O79" s="23">
        <f t="shared" si="20"/>
        <v>1300.1999999999998</v>
      </c>
      <c r="P79" s="23">
        <f t="shared" si="21"/>
        <v>3363.8</v>
      </c>
      <c r="Q79" s="25">
        <f t="shared" si="22"/>
        <v>20674.8</v>
      </c>
    </row>
    <row r="80" spans="1:17">
      <c r="A80" s="26" t="s">
        <v>98</v>
      </c>
      <c r="B80" s="26" t="s">
        <v>99</v>
      </c>
      <c r="C80" s="27" t="s">
        <v>34</v>
      </c>
      <c r="D80" s="26" t="s">
        <v>42</v>
      </c>
      <c r="E80" s="62">
        <v>22000</v>
      </c>
      <c r="F80" s="29"/>
      <c r="G80" s="29">
        <v>25</v>
      </c>
      <c r="H80" s="29">
        <v>631.4</v>
      </c>
      <c r="I80" s="21">
        <v>1562</v>
      </c>
      <c r="J80" s="22">
        <v>242</v>
      </c>
      <c r="K80" s="29">
        <v>668.8</v>
      </c>
      <c r="L80" s="23">
        <v>1559.8</v>
      </c>
      <c r="M80" s="29"/>
      <c r="N80" s="23">
        <f t="shared" si="19"/>
        <v>4664</v>
      </c>
      <c r="O80" s="23">
        <f t="shared" si="20"/>
        <v>1300.1999999999998</v>
      </c>
      <c r="P80" s="23">
        <f t="shared" si="21"/>
        <v>3363.8</v>
      </c>
      <c r="Q80" s="25">
        <f t="shared" si="22"/>
        <v>20674.8</v>
      </c>
    </row>
    <row r="81" spans="1:17">
      <c r="A81" s="63" t="s">
        <v>105</v>
      </c>
      <c r="B81" s="63" t="s">
        <v>106</v>
      </c>
      <c r="C81" s="64" t="s">
        <v>34</v>
      </c>
      <c r="D81" s="58" t="s">
        <v>42</v>
      </c>
      <c r="E81" s="65">
        <v>22000</v>
      </c>
      <c r="F81" s="66"/>
      <c r="G81" s="65">
        <v>25</v>
      </c>
      <c r="H81" s="31">
        <v>631.4</v>
      </c>
      <c r="I81" s="21">
        <v>1562</v>
      </c>
      <c r="J81" s="22">
        <v>242</v>
      </c>
      <c r="K81" s="31">
        <v>668.8</v>
      </c>
      <c r="L81" s="23">
        <v>1559.8</v>
      </c>
      <c r="M81" s="68"/>
      <c r="N81" s="23">
        <f t="shared" si="19"/>
        <v>4664</v>
      </c>
      <c r="O81" s="23">
        <f t="shared" si="20"/>
        <v>1300.1999999999998</v>
      </c>
      <c r="P81" s="23">
        <f t="shared" si="21"/>
        <v>3363.8</v>
      </c>
      <c r="Q81" s="25">
        <f t="shared" si="22"/>
        <v>20674.8</v>
      </c>
    </row>
    <row r="82" spans="1:17">
      <c r="A82" s="63" t="s">
        <v>103</v>
      </c>
      <c r="B82" s="63" t="s">
        <v>104</v>
      </c>
      <c r="C82" s="64" t="s">
        <v>34</v>
      </c>
      <c r="D82" s="58" t="s">
        <v>42</v>
      </c>
      <c r="E82" s="65">
        <v>20000</v>
      </c>
      <c r="F82" s="66"/>
      <c r="G82" s="65">
        <v>25</v>
      </c>
      <c r="H82" s="31">
        <v>574</v>
      </c>
      <c r="I82" s="21">
        <v>1420</v>
      </c>
      <c r="J82" s="22">
        <v>220</v>
      </c>
      <c r="K82" s="31">
        <v>608</v>
      </c>
      <c r="L82" s="23">
        <v>1418</v>
      </c>
      <c r="M82" s="67"/>
      <c r="N82" s="23">
        <f t="shared" si="19"/>
        <v>4240</v>
      </c>
      <c r="O82" s="23">
        <f t="shared" si="20"/>
        <v>1182</v>
      </c>
      <c r="P82" s="23">
        <f t="shared" si="21"/>
        <v>3058</v>
      </c>
      <c r="Q82" s="25">
        <f t="shared" si="22"/>
        <v>18793</v>
      </c>
    </row>
    <row r="83" spans="1:17">
      <c r="A83" s="26" t="s">
        <v>101</v>
      </c>
      <c r="B83" s="26" t="s">
        <v>111</v>
      </c>
      <c r="C83" s="27" t="s">
        <v>38</v>
      </c>
      <c r="D83" s="26" t="s">
        <v>42</v>
      </c>
      <c r="E83" s="62">
        <v>18000</v>
      </c>
      <c r="F83" s="29"/>
      <c r="G83" s="29">
        <v>25</v>
      </c>
      <c r="H83" s="29">
        <v>516.6</v>
      </c>
      <c r="I83" s="21">
        <v>1278</v>
      </c>
      <c r="J83" s="22">
        <v>198</v>
      </c>
      <c r="K83" s="29">
        <v>547.20000000000005</v>
      </c>
      <c r="L83" s="23">
        <v>1276.2</v>
      </c>
      <c r="M83" s="29"/>
      <c r="N83" s="23">
        <f t="shared" si="19"/>
        <v>3816</v>
      </c>
      <c r="O83" s="23">
        <f t="shared" si="20"/>
        <v>1063.8000000000002</v>
      </c>
      <c r="P83" s="23">
        <f t="shared" si="21"/>
        <v>2752.2</v>
      </c>
      <c r="Q83" s="25">
        <f t="shared" si="22"/>
        <v>16911.2</v>
      </c>
    </row>
    <row r="84" spans="1:17">
      <c r="A84" s="26" t="s">
        <v>152</v>
      </c>
      <c r="B84" s="26" t="s">
        <v>111</v>
      </c>
      <c r="C84" s="27" t="s">
        <v>38</v>
      </c>
      <c r="D84" s="26" t="s">
        <v>42</v>
      </c>
      <c r="E84" s="56">
        <v>16500</v>
      </c>
      <c r="F84" s="29"/>
      <c r="G84" s="29">
        <v>25</v>
      </c>
      <c r="H84" s="29">
        <v>473.55</v>
      </c>
      <c r="I84" s="21">
        <v>1171.5</v>
      </c>
      <c r="J84" s="22">
        <v>181.5</v>
      </c>
      <c r="K84" s="29">
        <v>501.6</v>
      </c>
      <c r="L84" s="23">
        <v>1169.8499999999999</v>
      </c>
      <c r="M84" s="29"/>
      <c r="N84" s="23">
        <f t="shared" si="19"/>
        <v>3498</v>
      </c>
      <c r="O84" s="23">
        <f t="shared" si="20"/>
        <v>975.15000000000009</v>
      </c>
      <c r="P84" s="23">
        <f t="shared" si="21"/>
        <v>2522.85</v>
      </c>
      <c r="Q84" s="25">
        <v>15499.85</v>
      </c>
    </row>
    <row r="85" spans="1:17">
      <c r="A85" s="26" t="s">
        <v>151</v>
      </c>
      <c r="B85" s="26" t="s">
        <v>106</v>
      </c>
      <c r="C85" s="27" t="s">
        <v>34</v>
      </c>
      <c r="D85" s="26" t="s">
        <v>42</v>
      </c>
      <c r="E85" s="62">
        <v>18000</v>
      </c>
      <c r="F85" s="29"/>
      <c r="G85" s="29">
        <v>25</v>
      </c>
      <c r="H85" s="29">
        <v>516.6</v>
      </c>
      <c r="I85" s="21">
        <v>1278</v>
      </c>
      <c r="J85" s="22">
        <v>198</v>
      </c>
      <c r="K85" s="29">
        <v>547.20000000000005</v>
      </c>
      <c r="L85" s="23">
        <v>1276.2</v>
      </c>
      <c r="M85" s="29"/>
      <c r="N85" s="23">
        <f t="shared" si="19"/>
        <v>3816</v>
      </c>
      <c r="O85" s="23">
        <f t="shared" si="20"/>
        <v>1063.8000000000002</v>
      </c>
      <c r="P85" s="23">
        <f t="shared" si="21"/>
        <v>2752.2</v>
      </c>
      <c r="Q85" s="25">
        <f t="shared" si="22"/>
        <v>16911.2</v>
      </c>
    </row>
    <row r="86" spans="1:17">
      <c r="A86" s="26" t="s">
        <v>102</v>
      </c>
      <c r="B86" s="26" t="s">
        <v>111</v>
      </c>
      <c r="C86" s="27" t="s">
        <v>38</v>
      </c>
      <c r="D86" s="26" t="s">
        <v>42</v>
      </c>
      <c r="E86" s="62">
        <v>18000</v>
      </c>
      <c r="F86" s="29"/>
      <c r="G86" s="29">
        <v>25</v>
      </c>
      <c r="H86" s="29">
        <v>516.6</v>
      </c>
      <c r="I86" s="21">
        <v>1278</v>
      </c>
      <c r="J86" s="22">
        <v>198</v>
      </c>
      <c r="K86" s="29">
        <v>547.20000000000005</v>
      </c>
      <c r="L86" s="23">
        <v>1276.2</v>
      </c>
      <c r="M86" s="29"/>
      <c r="N86" s="23">
        <f t="shared" si="19"/>
        <v>3816</v>
      </c>
      <c r="O86" s="23">
        <f t="shared" si="20"/>
        <v>1063.8000000000002</v>
      </c>
      <c r="P86" s="23">
        <f t="shared" si="21"/>
        <v>2752.2</v>
      </c>
      <c r="Q86" s="25">
        <f t="shared" si="22"/>
        <v>16911.2</v>
      </c>
    </row>
    <row r="87" spans="1:17" ht="0.75" customHeight="1">
      <c r="A87" s="63"/>
      <c r="B87" s="63"/>
      <c r="C87" s="64"/>
      <c r="D87" s="58"/>
      <c r="E87" s="69">
        <f>SUM(E72:E86)</f>
        <v>388500</v>
      </c>
      <c r="F87" s="69">
        <f t="shared" ref="F87:Q87" si="23">SUM(F72:F86)</f>
        <v>2296.65</v>
      </c>
      <c r="G87" s="69">
        <f t="shared" si="23"/>
        <v>375</v>
      </c>
      <c r="H87" s="69">
        <f t="shared" si="23"/>
        <v>11149.949999999999</v>
      </c>
      <c r="I87" s="69">
        <f t="shared" si="23"/>
        <v>27583.5</v>
      </c>
      <c r="J87" s="69">
        <f t="shared" si="23"/>
        <v>4273.5</v>
      </c>
      <c r="K87" s="69">
        <f t="shared" si="23"/>
        <v>11810.400000000001</v>
      </c>
      <c r="L87" s="69">
        <f t="shared" si="23"/>
        <v>27544.649999999998</v>
      </c>
      <c r="M87" s="69">
        <f t="shared" si="23"/>
        <v>0</v>
      </c>
      <c r="N87" s="69">
        <f t="shared" si="23"/>
        <v>82362</v>
      </c>
      <c r="O87" s="69">
        <f t="shared" si="23"/>
        <v>22960.350000000002</v>
      </c>
      <c r="P87" s="69">
        <f t="shared" si="23"/>
        <v>59401.65</v>
      </c>
      <c r="Q87" s="69">
        <f t="shared" si="23"/>
        <v>362868</v>
      </c>
    </row>
    <row r="88" spans="1:17" ht="0.75" customHeight="1">
      <c r="A88" s="63"/>
      <c r="B88" s="63"/>
      <c r="C88" s="64"/>
      <c r="D88" s="58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</row>
    <row r="89" spans="1:17" ht="0.75" customHeight="1">
      <c r="A89" s="63"/>
      <c r="B89" s="63"/>
      <c r="C89" s="64"/>
      <c r="D89" s="58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</row>
    <row r="90" spans="1:17" ht="24.95" customHeight="1">
      <c r="A90" s="63"/>
      <c r="B90" s="63"/>
      <c r="C90" s="64"/>
      <c r="D90" s="58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</row>
    <row r="91" spans="1:17" ht="24.95" customHeight="1">
      <c r="A91" s="63"/>
      <c r="B91" s="63"/>
      <c r="C91" s="64"/>
      <c r="D91" s="58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</row>
    <row r="92" spans="1:17" ht="1.5" customHeight="1">
      <c r="A92" s="1"/>
      <c r="B92" s="1"/>
      <c r="C92" s="1"/>
      <c r="D92" s="1"/>
      <c r="E92" s="7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2" customHeight="1">
      <c r="A93" s="124" t="s">
        <v>0</v>
      </c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</row>
    <row r="94" spans="1:17" ht="9.9499999999999993" customHeight="1">
      <c r="A94" s="124" t="s">
        <v>1</v>
      </c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</row>
    <row r="95" spans="1:17">
      <c r="A95" s="2" t="s">
        <v>158</v>
      </c>
      <c r="B95" s="3"/>
      <c r="C95" s="3"/>
      <c r="D95" s="2"/>
      <c r="E95" s="2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>
      <c r="A96" s="5" t="s">
        <v>2</v>
      </c>
      <c r="B96" s="6" t="s">
        <v>3</v>
      </c>
      <c r="C96" s="6"/>
      <c r="D96" s="7" t="s">
        <v>4</v>
      </c>
      <c r="E96" s="6" t="s">
        <v>5</v>
      </c>
      <c r="F96" s="6"/>
      <c r="G96" s="6"/>
      <c r="H96" s="6" t="s">
        <v>6</v>
      </c>
      <c r="I96" s="6"/>
      <c r="J96" s="8" t="s">
        <v>7</v>
      </c>
      <c r="K96" s="8"/>
      <c r="L96" s="6" t="s">
        <v>8</v>
      </c>
      <c r="M96" s="6"/>
      <c r="N96" s="6"/>
      <c r="O96" s="6" t="s">
        <v>9</v>
      </c>
      <c r="P96" s="6"/>
      <c r="Q96" s="9"/>
    </row>
    <row r="97" spans="1:18">
      <c r="A97" s="125" t="s">
        <v>10</v>
      </c>
      <c r="B97" s="143" t="s">
        <v>11</v>
      </c>
      <c r="C97" s="52"/>
      <c r="D97" s="143" t="s">
        <v>12</v>
      </c>
      <c r="E97" s="143" t="s">
        <v>13</v>
      </c>
      <c r="F97" s="129" t="s">
        <v>107</v>
      </c>
      <c r="G97" s="129" t="s">
        <v>15</v>
      </c>
      <c r="H97" s="132" t="s">
        <v>16</v>
      </c>
      <c r="I97" s="133"/>
      <c r="J97" s="133"/>
      <c r="K97" s="133"/>
      <c r="L97" s="133"/>
      <c r="M97" s="133"/>
      <c r="N97" s="134"/>
      <c r="O97" s="132" t="s">
        <v>17</v>
      </c>
      <c r="P97" s="134"/>
      <c r="Q97" s="129" t="s">
        <v>54</v>
      </c>
    </row>
    <row r="98" spans="1:18">
      <c r="A98" s="126"/>
      <c r="B98" s="128"/>
      <c r="C98" s="53" t="s">
        <v>19</v>
      </c>
      <c r="D98" s="128"/>
      <c r="E98" s="128"/>
      <c r="F98" s="130"/>
      <c r="G98" s="131"/>
      <c r="H98" s="136" t="s">
        <v>20</v>
      </c>
      <c r="I98" s="137"/>
      <c r="J98" s="138" t="s">
        <v>21</v>
      </c>
      <c r="K98" s="139" t="s">
        <v>80</v>
      </c>
      <c r="L98" s="140"/>
      <c r="M98" s="138" t="s">
        <v>81</v>
      </c>
      <c r="N98" s="138" t="s">
        <v>24</v>
      </c>
      <c r="O98" s="138" t="s">
        <v>25</v>
      </c>
      <c r="P98" s="138" t="s">
        <v>26</v>
      </c>
      <c r="Q98" s="131"/>
    </row>
    <row r="99" spans="1:18">
      <c r="A99" s="127"/>
      <c r="B99" s="144"/>
      <c r="C99" s="54"/>
      <c r="D99" s="144"/>
      <c r="E99" s="144"/>
      <c r="F99" s="145"/>
      <c r="G99" s="135"/>
      <c r="H99" s="55" t="s">
        <v>27</v>
      </c>
      <c r="I99" s="55" t="s">
        <v>82</v>
      </c>
      <c r="J99" s="135"/>
      <c r="K99" s="55" t="s">
        <v>29</v>
      </c>
      <c r="L99" s="55" t="s">
        <v>83</v>
      </c>
      <c r="M99" s="135"/>
      <c r="N99" s="135"/>
      <c r="O99" s="135"/>
      <c r="P99" s="135"/>
      <c r="Q99" s="135"/>
    </row>
    <row r="100" spans="1:18">
      <c r="A100" s="26" t="s">
        <v>110</v>
      </c>
      <c r="B100" s="26" t="s">
        <v>111</v>
      </c>
      <c r="C100" s="27" t="s">
        <v>38</v>
      </c>
      <c r="D100" s="26" t="s">
        <v>42</v>
      </c>
      <c r="E100" s="56">
        <v>16500</v>
      </c>
      <c r="F100" s="29"/>
      <c r="G100" s="29">
        <v>25</v>
      </c>
      <c r="H100" s="29">
        <v>473.55</v>
      </c>
      <c r="I100" s="21">
        <v>1171.5</v>
      </c>
      <c r="J100" s="22">
        <v>181.5</v>
      </c>
      <c r="K100" s="29">
        <v>501.6</v>
      </c>
      <c r="L100" s="23">
        <v>1169.8499999999999</v>
      </c>
      <c r="M100" s="29">
        <v>1562.45</v>
      </c>
      <c r="N100" s="23">
        <f>SUM(H100:L100)</f>
        <v>3498</v>
      </c>
      <c r="O100" s="23">
        <f t="shared" ref="O100:O108" si="24">SUM(H100+K100)</f>
        <v>975.15000000000009</v>
      </c>
      <c r="P100" s="23">
        <f>SUM(I100+J100+L100)</f>
        <v>2522.85</v>
      </c>
      <c r="Q100" s="25">
        <f>SUM(E100-(F100+G100+H100+K100+M100))</f>
        <v>13937.4</v>
      </c>
    </row>
    <row r="101" spans="1:18">
      <c r="A101" s="26" t="s">
        <v>112</v>
      </c>
      <c r="B101" s="26" t="s">
        <v>111</v>
      </c>
      <c r="C101" s="27" t="s">
        <v>38</v>
      </c>
      <c r="D101" s="26" t="s">
        <v>42</v>
      </c>
      <c r="E101" s="56">
        <v>16500</v>
      </c>
      <c r="F101" s="29"/>
      <c r="G101" s="29">
        <v>25</v>
      </c>
      <c r="H101" s="29">
        <v>473.55</v>
      </c>
      <c r="I101" s="21">
        <v>1171.5</v>
      </c>
      <c r="J101" s="22">
        <v>181.5</v>
      </c>
      <c r="K101" s="29">
        <v>501.6</v>
      </c>
      <c r="L101" s="23">
        <v>1169.8499999999999</v>
      </c>
      <c r="M101" s="29">
        <v>50</v>
      </c>
      <c r="N101" s="23">
        <f>SUM(H101:L101)</f>
        <v>3498</v>
      </c>
      <c r="O101" s="23">
        <f t="shared" si="24"/>
        <v>975.15000000000009</v>
      </c>
      <c r="P101" s="23">
        <f>SUM(I101+J101+L101)</f>
        <v>2522.85</v>
      </c>
      <c r="Q101" s="25">
        <f>SUM(E101-(F101+G101+H101+K101+M101))</f>
        <v>15449.85</v>
      </c>
    </row>
    <row r="102" spans="1:18">
      <c r="A102" s="26" t="s">
        <v>113</v>
      </c>
      <c r="B102" s="26" t="s">
        <v>111</v>
      </c>
      <c r="C102" s="27" t="s">
        <v>38</v>
      </c>
      <c r="D102" s="26" t="s">
        <v>42</v>
      </c>
      <c r="E102" s="56">
        <v>16500</v>
      </c>
      <c r="F102" s="29"/>
      <c r="G102" s="29">
        <v>25</v>
      </c>
      <c r="H102" s="29">
        <v>473.55</v>
      </c>
      <c r="I102" s="21">
        <v>1171.5</v>
      </c>
      <c r="J102" s="22">
        <v>181.5</v>
      </c>
      <c r="K102" s="29">
        <v>501.6</v>
      </c>
      <c r="L102" s="23">
        <v>1169.8499999999999</v>
      </c>
      <c r="M102" s="29"/>
      <c r="N102" s="23">
        <f>SUM(H102:L102)</f>
        <v>3498</v>
      </c>
      <c r="O102" s="23">
        <f t="shared" si="24"/>
        <v>975.15000000000009</v>
      </c>
      <c r="P102" s="23">
        <f>SUM(I102+J102+L102)</f>
        <v>2522.85</v>
      </c>
      <c r="Q102" s="25">
        <f t="shared" ref="Q102:Q108" si="25">SUM(E102-(F102+G102+H102+K102))</f>
        <v>15499.85</v>
      </c>
    </row>
    <row r="103" spans="1:18">
      <c r="A103" s="17" t="s">
        <v>117</v>
      </c>
      <c r="B103" s="17" t="s">
        <v>62</v>
      </c>
      <c r="C103" s="18" t="s">
        <v>34</v>
      </c>
      <c r="D103" s="26" t="s">
        <v>42</v>
      </c>
      <c r="E103" s="56">
        <v>16500</v>
      </c>
      <c r="F103" s="56"/>
      <c r="G103" s="56">
        <v>25</v>
      </c>
      <c r="H103" s="56">
        <v>473.55</v>
      </c>
      <c r="I103" s="21">
        <v>1171.5</v>
      </c>
      <c r="J103" s="22">
        <v>181.5</v>
      </c>
      <c r="K103" s="56">
        <v>501.6</v>
      </c>
      <c r="L103" s="23">
        <v>1169.8499999999999</v>
      </c>
      <c r="M103" s="56"/>
      <c r="N103" s="23">
        <f>SUM(H103+I103+J103+K103+L103)</f>
        <v>3498</v>
      </c>
      <c r="O103" s="23">
        <f t="shared" si="24"/>
        <v>975.15000000000009</v>
      </c>
      <c r="P103" s="23">
        <f>SUM(J103+I103+L103)</f>
        <v>2522.85</v>
      </c>
      <c r="Q103" s="25">
        <f t="shared" si="25"/>
        <v>15499.85</v>
      </c>
    </row>
    <row r="104" spans="1:18">
      <c r="A104" s="17" t="s">
        <v>118</v>
      </c>
      <c r="B104" s="17" t="s">
        <v>111</v>
      </c>
      <c r="C104" s="18" t="s">
        <v>38</v>
      </c>
      <c r="D104" s="26" t="s">
        <v>42</v>
      </c>
      <c r="E104" s="56">
        <v>16500</v>
      </c>
      <c r="F104" s="56"/>
      <c r="G104" s="56">
        <v>25</v>
      </c>
      <c r="H104" s="56">
        <v>473.55</v>
      </c>
      <c r="I104" s="21">
        <v>1171.5</v>
      </c>
      <c r="J104" s="22">
        <v>181.5</v>
      </c>
      <c r="K104" s="56">
        <v>501.6</v>
      </c>
      <c r="L104" s="23">
        <v>1169.8499999999999</v>
      </c>
      <c r="M104" s="62"/>
      <c r="N104" s="23">
        <f>SUM(H104+I104+J104+K104+L104)</f>
        <v>3498</v>
      </c>
      <c r="O104" s="23">
        <f t="shared" si="24"/>
        <v>975.15000000000009</v>
      </c>
      <c r="P104" s="23">
        <f>SUM(J104+I104+L104)</f>
        <v>2522.85</v>
      </c>
      <c r="Q104" s="25">
        <f t="shared" si="25"/>
        <v>15499.85</v>
      </c>
    </row>
    <row r="105" spans="1:18">
      <c r="A105" s="17" t="s">
        <v>149</v>
      </c>
      <c r="B105" s="17" t="s">
        <v>150</v>
      </c>
      <c r="C105" s="18" t="s">
        <v>38</v>
      </c>
      <c r="D105" s="26" t="s">
        <v>42</v>
      </c>
      <c r="E105" s="56">
        <v>16500</v>
      </c>
      <c r="F105" s="56"/>
      <c r="G105" s="56">
        <v>25</v>
      </c>
      <c r="H105" s="56">
        <v>473.55</v>
      </c>
      <c r="I105" s="21">
        <v>1171.5</v>
      </c>
      <c r="J105" s="22">
        <v>181.5</v>
      </c>
      <c r="K105" s="56">
        <v>501.6</v>
      </c>
      <c r="L105" s="23">
        <v>1169.8499999999999</v>
      </c>
      <c r="M105" s="62"/>
      <c r="N105" s="23">
        <f>SUM(H105+I105+J105+K105+L105)</f>
        <v>3498</v>
      </c>
      <c r="O105" s="23">
        <f t="shared" si="24"/>
        <v>975.15000000000009</v>
      </c>
      <c r="P105" s="23">
        <f>SUM(J105+I105+L105)</f>
        <v>2522.85</v>
      </c>
      <c r="Q105" s="25">
        <f t="shared" si="25"/>
        <v>15499.85</v>
      </c>
    </row>
    <row r="106" spans="1:18">
      <c r="A106" s="58" t="s">
        <v>115</v>
      </c>
      <c r="B106" s="58" t="s">
        <v>116</v>
      </c>
      <c r="C106" s="71" t="s">
        <v>34</v>
      </c>
      <c r="D106" s="58" t="s">
        <v>42</v>
      </c>
      <c r="E106" s="72">
        <v>15000</v>
      </c>
      <c r="F106" s="73"/>
      <c r="G106" s="73">
        <v>25</v>
      </c>
      <c r="H106" s="73">
        <v>430.5</v>
      </c>
      <c r="I106" s="74">
        <v>1065</v>
      </c>
      <c r="J106" s="74">
        <v>165</v>
      </c>
      <c r="K106" s="74">
        <v>456</v>
      </c>
      <c r="L106" s="75">
        <v>1063.5</v>
      </c>
      <c r="M106" s="74"/>
      <c r="N106" s="74">
        <f>SUM(H106:L106)</f>
        <v>3180</v>
      </c>
      <c r="O106" s="74">
        <f t="shared" si="24"/>
        <v>886.5</v>
      </c>
      <c r="P106" s="75">
        <f>SUM(I106+J106+L106)</f>
        <v>2293.5</v>
      </c>
      <c r="Q106" s="25">
        <f t="shared" si="25"/>
        <v>14088.5</v>
      </c>
    </row>
    <row r="107" spans="1:18">
      <c r="A107" s="58" t="s">
        <v>154</v>
      </c>
      <c r="B107" s="58" t="s">
        <v>96</v>
      </c>
      <c r="C107" s="71" t="s">
        <v>34</v>
      </c>
      <c r="D107" s="58" t="s">
        <v>42</v>
      </c>
      <c r="E107" s="72">
        <v>22000</v>
      </c>
      <c r="F107" s="73"/>
      <c r="G107" s="65">
        <v>25</v>
      </c>
      <c r="H107" s="31">
        <v>631.4</v>
      </c>
      <c r="I107" s="21">
        <v>1562</v>
      </c>
      <c r="J107" s="22">
        <v>242</v>
      </c>
      <c r="K107" s="31">
        <v>668.8</v>
      </c>
      <c r="L107" s="23">
        <v>1559.8</v>
      </c>
      <c r="M107" s="68"/>
      <c r="N107" s="23">
        <f t="shared" ref="N107" si="26">SUM(H107:L107)</f>
        <v>4664</v>
      </c>
      <c r="O107" s="23">
        <f t="shared" ref="O107" si="27">SUM(H107+K107)</f>
        <v>1300.1999999999998</v>
      </c>
      <c r="P107" s="23">
        <f t="shared" ref="P107" si="28">SUM(I107+J107+L107)</f>
        <v>3363.8</v>
      </c>
      <c r="Q107" s="25">
        <f t="shared" si="25"/>
        <v>20674.8</v>
      </c>
    </row>
    <row r="108" spans="1:18">
      <c r="A108" s="26" t="s">
        <v>119</v>
      </c>
      <c r="B108" s="26" t="s">
        <v>111</v>
      </c>
      <c r="C108" s="27" t="s">
        <v>34</v>
      </c>
      <c r="D108" s="26" t="s">
        <v>42</v>
      </c>
      <c r="E108" s="56">
        <v>14850</v>
      </c>
      <c r="F108" s="29"/>
      <c r="G108" s="29">
        <v>25</v>
      </c>
      <c r="H108" s="29">
        <v>426.2</v>
      </c>
      <c r="I108" s="77">
        <v>1054.3499999999999</v>
      </c>
      <c r="J108" s="78">
        <v>163.35</v>
      </c>
      <c r="K108" s="31">
        <v>451.44</v>
      </c>
      <c r="L108" s="79">
        <v>1052.8699999999999</v>
      </c>
      <c r="M108" s="31"/>
      <c r="N108" s="79">
        <f>SUM(H108:L108)</f>
        <v>3148.2099999999996</v>
      </c>
      <c r="O108" s="79">
        <f t="shared" si="24"/>
        <v>877.64</v>
      </c>
      <c r="P108" s="79">
        <f>SUM(I108+J108+L108)</f>
        <v>2270.5699999999997</v>
      </c>
      <c r="Q108" s="25">
        <f t="shared" si="25"/>
        <v>13947.36</v>
      </c>
    </row>
    <row r="109" spans="1:18" ht="0.75" customHeight="1">
      <c r="A109" s="59"/>
      <c r="B109" s="26"/>
      <c r="C109" s="27"/>
      <c r="D109" s="26"/>
      <c r="E109" s="115">
        <f>SUM(E100:E108)</f>
        <v>150850</v>
      </c>
      <c r="F109" s="115"/>
      <c r="G109" s="115">
        <f t="shared" ref="G109:P109" si="29">SUM(G100:G108)</f>
        <v>225</v>
      </c>
      <c r="H109" s="115">
        <f t="shared" si="29"/>
        <v>4329.4000000000005</v>
      </c>
      <c r="I109" s="116">
        <f t="shared" si="29"/>
        <v>10710.35</v>
      </c>
      <c r="J109" s="117">
        <f t="shared" si="29"/>
        <v>1659.35</v>
      </c>
      <c r="K109" s="118">
        <f t="shared" si="29"/>
        <v>4585.8399999999992</v>
      </c>
      <c r="L109" s="116">
        <f t="shared" si="29"/>
        <v>10695.27</v>
      </c>
      <c r="M109" s="118">
        <f t="shared" si="29"/>
        <v>1612.45</v>
      </c>
      <c r="N109" s="116">
        <f t="shared" si="29"/>
        <v>31980.21</v>
      </c>
      <c r="O109" s="116">
        <f t="shared" si="29"/>
        <v>8915.24</v>
      </c>
      <c r="P109" s="116">
        <f t="shared" si="29"/>
        <v>23064.969999999998</v>
      </c>
      <c r="Q109" s="119">
        <f>SUM(E109-(F109+G109+H109+K109+M109))</f>
        <v>140097.31</v>
      </c>
    </row>
    <row r="110" spans="1:18">
      <c r="A110" s="32" t="s">
        <v>45</v>
      </c>
      <c r="B110" s="32"/>
      <c r="C110" s="33">
        <v>26</v>
      </c>
      <c r="D110" s="32"/>
      <c r="E110" s="35">
        <f t="shared" ref="E110:Q110" si="30">SUM(E87+E109)</f>
        <v>539350</v>
      </c>
      <c r="F110" s="35">
        <f t="shared" si="30"/>
        <v>2296.65</v>
      </c>
      <c r="G110" s="35">
        <f t="shared" si="30"/>
        <v>600</v>
      </c>
      <c r="H110" s="35">
        <f t="shared" si="30"/>
        <v>15479.349999999999</v>
      </c>
      <c r="I110" s="35">
        <f t="shared" si="30"/>
        <v>38293.85</v>
      </c>
      <c r="J110" s="35">
        <f t="shared" si="30"/>
        <v>5932.85</v>
      </c>
      <c r="K110" s="35">
        <f t="shared" si="30"/>
        <v>16396.240000000002</v>
      </c>
      <c r="L110" s="35">
        <f t="shared" si="30"/>
        <v>38239.919999999998</v>
      </c>
      <c r="M110" s="35">
        <f t="shared" si="30"/>
        <v>1612.45</v>
      </c>
      <c r="N110" s="35">
        <f t="shared" si="30"/>
        <v>114342.20999999999</v>
      </c>
      <c r="O110" s="35">
        <f t="shared" si="30"/>
        <v>31875.590000000004</v>
      </c>
      <c r="P110" s="35">
        <f t="shared" si="30"/>
        <v>82466.62</v>
      </c>
      <c r="Q110" s="35">
        <f t="shared" si="30"/>
        <v>502965.31</v>
      </c>
      <c r="R110" s="107"/>
    </row>
    <row r="111" spans="1:18">
      <c r="A111" s="141" t="s">
        <v>120</v>
      </c>
      <c r="B111" s="141"/>
      <c r="C111" s="141"/>
      <c r="D111" s="141"/>
      <c r="E111" s="43"/>
      <c r="F111" s="43"/>
      <c r="G111" s="43"/>
      <c r="H111" s="43"/>
      <c r="I111" s="44"/>
      <c r="J111" s="45"/>
      <c r="K111" s="43"/>
      <c r="L111" s="46"/>
      <c r="M111" s="43"/>
      <c r="N111" s="46"/>
      <c r="O111" s="46"/>
      <c r="P111" s="46"/>
      <c r="Q111" s="47"/>
      <c r="R111" s="105"/>
    </row>
    <row r="112" spans="1:18">
      <c r="A112" s="17" t="s">
        <v>121</v>
      </c>
      <c r="B112" s="17" t="s">
        <v>122</v>
      </c>
      <c r="C112" s="18" t="s">
        <v>34</v>
      </c>
      <c r="D112" s="17" t="s">
        <v>39</v>
      </c>
      <c r="E112" s="80">
        <v>45000</v>
      </c>
      <c r="F112" s="80">
        <v>1148.33</v>
      </c>
      <c r="G112" s="80">
        <v>25</v>
      </c>
      <c r="H112" s="80">
        <v>1291.5</v>
      </c>
      <c r="I112" s="77">
        <v>3195</v>
      </c>
      <c r="J112" s="78">
        <v>495</v>
      </c>
      <c r="K112" s="80">
        <v>1368</v>
      </c>
      <c r="L112" s="79">
        <v>3190.5</v>
      </c>
      <c r="M112" s="80"/>
      <c r="N112" s="79">
        <f>SUM(H112:L112)</f>
        <v>9540</v>
      </c>
      <c r="O112" s="79">
        <f>SUM(H112+K112)</f>
        <v>2659.5</v>
      </c>
      <c r="P112" s="79">
        <f>SUM(I112+J112+L112)</f>
        <v>6880.5</v>
      </c>
      <c r="Q112" s="76">
        <f>SUM(E112-(F112+G112+H112+K112))</f>
        <v>41167.17</v>
      </c>
    </row>
    <row r="113" spans="1:17">
      <c r="A113" s="26" t="s">
        <v>123</v>
      </c>
      <c r="B113" s="26" t="s">
        <v>124</v>
      </c>
      <c r="C113" s="27" t="s">
        <v>34</v>
      </c>
      <c r="D113" s="26" t="s">
        <v>39</v>
      </c>
      <c r="E113" s="31">
        <v>35000</v>
      </c>
      <c r="F113" s="31"/>
      <c r="G113" s="31">
        <v>25</v>
      </c>
      <c r="H113" s="31">
        <v>1004.5</v>
      </c>
      <c r="I113" s="77">
        <v>2485</v>
      </c>
      <c r="J113" s="78">
        <v>385</v>
      </c>
      <c r="K113" s="31">
        <v>1064</v>
      </c>
      <c r="L113" s="79">
        <v>2481.5</v>
      </c>
      <c r="M113" s="31"/>
      <c r="N113" s="79">
        <f>SUM(H113:L113)</f>
        <v>7420</v>
      </c>
      <c r="O113" s="79">
        <f>SUM(H113+K113)</f>
        <v>2068.5</v>
      </c>
      <c r="P113" s="79">
        <f>SUM(I113+J113+L113)</f>
        <v>5351.5</v>
      </c>
      <c r="Q113" s="76">
        <f>SUM(E113-(F113+G113+H113+K113))</f>
        <v>32906.5</v>
      </c>
    </row>
    <row r="114" spans="1:17">
      <c r="A114" s="17" t="s">
        <v>64</v>
      </c>
      <c r="B114" s="17" t="s">
        <v>62</v>
      </c>
      <c r="C114" s="18" t="s">
        <v>34</v>
      </c>
      <c r="D114" s="26" t="s">
        <v>42</v>
      </c>
      <c r="E114" s="56">
        <v>18700</v>
      </c>
      <c r="F114" s="57"/>
      <c r="G114" s="56">
        <v>25</v>
      </c>
      <c r="H114" s="56">
        <v>536.69000000000005</v>
      </c>
      <c r="I114" s="21">
        <v>1327.7</v>
      </c>
      <c r="J114" s="22">
        <v>205.7</v>
      </c>
      <c r="K114" s="56">
        <v>568.48</v>
      </c>
      <c r="L114" s="23">
        <v>1325.83</v>
      </c>
      <c r="M114" s="56"/>
      <c r="N114" s="23">
        <f>SUM(H114+I114+J114+K114+L114)</f>
        <v>3964.4</v>
      </c>
      <c r="O114" s="23">
        <f>SUM(H114+K114)</f>
        <v>1105.17</v>
      </c>
      <c r="P114" s="23">
        <f>SUM(J114+I114+L114)</f>
        <v>2859.23</v>
      </c>
      <c r="Q114" s="25">
        <f>SUM(E114-G114-H114-K114)</f>
        <v>17569.830000000002</v>
      </c>
    </row>
    <row r="115" spans="1:17">
      <c r="A115" s="32" t="s">
        <v>45</v>
      </c>
      <c r="B115" s="32"/>
      <c r="C115" s="33">
        <v>3</v>
      </c>
      <c r="D115" s="32"/>
      <c r="E115" s="81">
        <f t="shared" ref="E115:Q115" si="31">SUM(E112:E114)</f>
        <v>98700</v>
      </c>
      <c r="F115" s="81">
        <f t="shared" si="31"/>
        <v>1148.33</v>
      </c>
      <c r="G115" s="81">
        <f t="shared" si="31"/>
        <v>75</v>
      </c>
      <c r="H115" s="81">
        <f t="shared" si="31"/>
        <v>2832.69</v>
      </c>
      <c r="I115" s="82">
        <f t="shared" si="31"/>
        <v>7007.7</v>
      </c>
      <c r="J115" s="83">
        <f t="shared" si="31"/>
        <v>1085.7</v>
      </c>
      <c r="K115" s="81">
        <f t="shared" si="31"/>
        <v>3000.48</v>
      </c>
      <c r="L115" s="84">
        <f t="shared" si="31"/>
        <v>6997.83</v>
      </c>
      <c r="M115" s="81">
        <v>0</v>
      </c>
      <c r="N115" s="84">
        <f t="shared" si="31"/>
        <v>20924.400000000001</v>
      </c>
      <c r="O115" s="84">
        <f t="shared" si="31"/>
        <v>5833.17</v>
      </c>
      <c r="P115" s="84">
        <f t="shared" si="31"/>
        <v>15091.23</v>
      </c>
      <c r="Q115" s="85">
        <f t="shared" si="31"/>
        <v>91643.5</v>
      </c>
    </row>
    <row r="116" spans="1:17">
      <c r="A116" s="40"/>
      <c r="B116" s="40"/>
      <c r="C116" s="41"/>
      <c r="D116" s="40"/>
      <c r="E116" s="86"/>
      <c r="F116" s="86"/>
      <c r="G116" s="86"/>
      <c r="H116" s="86"/>
      <c r="I116" s="87"/>
      <c r="J116" s="88"/>
      <c r="K116" s="86"/>
      <c r="L116" s="89"/>
      <c r="M116" s="86"/>
      <c r="N116" s="89"/>
      <c r="O116" s="89"/>
      <c r="P116" s="89"/>
      <c r="Q116" s="90"/>
    </row>
    <row r="117" spans="1:17">
      <c r="A117" s="1"/>
      <c r="B117" s="1"/>
      <c r="C117" s="1"/>
      <c r="D117" s="1"/>
      <c r="E117" s="70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30" customHeight="1">
      <c r="A118" s="121"/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</row>
    <row r="119" spans="1:17" ht="4.5" customHeight="1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</row>
    <row r="120" spans="1:17" ht="30" customHeight="1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</row>
    <row r="121" spans="1:17">
      <c r="A121" s="149"/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</row>
    <row r="122" spans="1:17">
      <c r="A122" s="124" t="s">
        <v>0</v>
      </c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</row>
    <row r="123" spans="1:17">
      <c r="A123" s="149" t="s">
        <v>1</v>
      </c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</row>
    <row r="124" spans="1:17">
      <c r="A124" s="2" t="s">
        <v>158</v>
      </c>
      <c r="B124" s="3"/>
      <c r="C124" s="3"/>
      <c r="D124" s="2"/>
      <c r="E124" s="2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>
      <c r="A125" s="5" t="s">
        <v>2</v>
      </c>
      <c r="B125" s="6" t="s">
        <v>3</v>
      </c>
      <c r="C125" s="6"/>
      <c r="D125" s="7" t="s">
        <v>4</v>
      </c>
      <c r="E125" s="6" t="s">
        <v>5</v>
      </c>
      <c r="F125" s="6"/>
      <c r="G125" s="6"/>
      <c r="H125" s="6" t="s">
        <v>6</v>
      </c>
      <c r="I125" s="6"/>
      <c r="J125" s="8" t="s">
        <v>7</v>
      </c>
      <c r="K125" s="8"/>
      <c r="L125" s="6" t="s">
        <v>8</v>
      </c>
      <c r="M125" s="6"/>
      <c r="N125" s="6"/>
      <c r="O125" s="6" t="s">
        <v>9</v>
      </c>
      <c r="P125" s="6"/>
      <c r="Q125" s="9"/>
    </row>
    <row r="126" spans="1:17" ht="15" customHeight="1">
      <c r="A126" s="125" t="s">
        <v>10</v>
      </c>
      <c r="B126" s="143" t="s">
        <v>11</v>
      </c>
      <c r="C126" s="52"/>
      <c r="D126" s="143" t="s">
        <v>12</v>
      </c>
      <c r="E126" s="143" t="s">
        <v>13</v>
      </c>
      <c r="F126" s="129" t="s">
        <v>153</v>
      </c>
      <c r="G126" s="129" t="s">
        <v>15</v>
      </c>
      <c r="H126" s="132" t="s">
        <v>16</v>
      </c>
      <c r="I126" s="133"/>
      <c r="J126" s="133"/>
      <c r="K126" s="133"/>
      <c r="L126" s="133"/>
      <c r="M126" s="133"/>
      <c r="N126" s="134"/>
      <c r="O126" s="132" t="s">
        <v>17</v>
      </c>
      <c r="P126" s="134"/>
      <c r="Q126" s="129" t="s">
        <v>18</v>
      </c>
    </row>
    <row r="127" spans="1:17">
      <c r="A127" s="126"/>
      <c r="B127" s="128"/>
      <c r="C127" s="53" t="s">
        <v>19</v>
      </c>
      <c r="D127" s="128"/>
      <c r="E127" s="128"/>
      <c r="F127" s="131"/>
      <c r="G127" s="131"/>
      <c r="H127" s="136" t="s">
        <v>20</v>
      </c>
      <c r="I127" s="137"/>
      <c r="J127" s="138" t="s">
        <v>21</v>
      </c>
      <c r="K127" s="139" t="s">
        <v>80</v>
      </c>
      <c r="L127" s="140"/>
      <c r="M127" s="138" t="s">
        <v>81</v>
      </c>
      <c r="N127" s="138" t="s">
        <v>125</v>
      </c>
      <c r="O127" s="138" t="s">
        <v>25</v>
      </c>
      <c r="P127" s="138" t="s">
        <v>26</v>
      </c>
      <c r="Q127" s="131"/>
    </row>
    <row r="128" spans="1:17">
      <c r="A128" s="127"/>
      <c r="B128" s="144"/>
      <c r="C128" s="54"/>
      <c r="D128" s="144"/>
      <c r="E128" s="144"/>
      <c r="F128" s="135"/>
      <c r="G128" s="135"/>
      <c r="H128" s="55" t="s">
        <v>27</v>
      </c>
      <c r="I128" s="55" t="s">
        <v>82</v>
      </c>
      <c r="J128" s="135"/>
      <c r="K128" s="55" t="s">
        <v>29</v>
      </c>
      <c r="L128" s="55" t="s">
        <v>83</v>
      </c>
      <c r="M128" s="135"/>
      <c r="N128" s="135"/>
      <c r="O128" s="135"/>
      <c r="P128" s="135"/>
      <c r="Q128" s="135"/>
    </row>
    <row r="129" spans="1:18">
      <c r="A129" s="91" t="s">
        <v>126</v>
      </c>
      <c r="B129" s="92"/>
      <c r="C129" s="108">
        <v>50</v>
      </c>
      <c r="D129" s="92"/>
      <c r="E129" s="120">
        <f t="shared" ref="E129:Q129" si="32">SUM(E20+E25+E28+E42+E47+E51+E57+E70+E110+E115)</f>
        <v>1745450</v>
      </c>
      <c r="F129" s="120">
        <f t="shared" si="32"/>
        <v>95279.019999999975</v>
      </c>
      <c r="G129" s="120">
        <f t="shared" si="32"/>
        <v>1250</v>
      </c>
      <c r="H129" s="120">
        <f t="shared" si="32"/>
        <v>50094.42</v>
      </c>
      <c r="I129" s="120">
        <f t="shared" si="32"/>
        <v>117581.95</v>
      </c>
      <c r="J129" s="120">
        <f t="shared" si="32"/>
        <v>16077.150000000001</v>
      </c>
      <c r="K129" s="120">
        <f t="shared" si="32"/>
        <v>51925.48</v>
      </c>
      <c r="L129" s="120">
        <f t="shared" si="32"/>
        <v>115027.52</v>
      </c>
      <c r="M129" s="120">
        <f t="shared" si="32"/>
        <v>7762.25</v>
      </c>
      <c r="N129" s="120">
        <f t="shared" si="32"/>
        <v>350706.52</v>
      </c>
      <c r="O129" s="120">
        <f t="shared" si="32"/>
        <v>102019.90000000001</v>
      </c>
      <c r="P129" s="120">
        <f t="shared" si="32"/>
        <v>248686.62</v>
      </c>
      <c r="Q129" s="120">
        <f t="shared" si="32"/>
        <v>1539788.15</v>
      </c>
    </row>
    <row r="130" spans="1:18">
      <c r="A130" s="93"/>
      <c r="B130" s="94" t="s">
        <v>127</v>
      </c>
      <c r="C130" s="94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</row>
    <row r="131" spans="1:18">
      <c r="A131" s="93"/>
      <c r="B131" s="94"/>
      <c r="C131" s="103" t="s">
        <v>157</v>
      </c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105"/>
    </row>
    <row r="132" spans="1:18">
      <c r="A132" s="93"/>
      <c r="B132" s="94"/>
      <c r="C132" s="94"/>
      <c r="D132" s="93"/>
      <c r="E132" s="93"/>
      <c r="F132" s="95"/>
      <c r="G132" s="95"/>
      <c r="H132" s="95"/>
      <c r="I132" s="95"/>
      <c r="J132" s="95"/>
      <c r="K132" s="104"/>
      <c r="L132" s="95"/>
      <c r="M132" s="95"/>
      <c r="N132" s="95"/>
      <c r="O132" s="95"/>
      <c r="P132" s="95"/>
      <c r="Q132" s="95"/>
    </row>
    <row r="133" spans="1:18">
      <c r="A133" s="93"/>
      <c r="B133" s="94"/>
      <c r="C133" s="94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</row>
    <row r="134" spans="1:18">
      <c r="A134" s="93"/>
      <c r="B134" s="94"/>
      <c r="C134" s="94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</row>
    <row r="135" spans="1:18">
      <c r="A135" s="96" t="s">
        <v>128</v>
      </c>
      <c r="B135" s="97"/>
      <c r="C135" s="97"/>
      <c r="D135" s="3"/>
      <c r="E135" s="97"/>
      <c r="F135" s="97"/>
      <c r="G135" s="97"/>
      <c r="H135" s="97"/>
      <c r="I135" s="97"/>
      <c r="J135" s="93"/>
      <c r="K135" s="93"/>
      <c r="L135" s="93"/>
      <c r="M135" s="93"/>
      <c r="N135" s="93"/>
      <c r="O135" s="93"/>
      <c r="P135" s="93"/>
      <c r="Q135" s="93"/>
    </row>
    <row r="136" spans="1:18" ht="8.1" customHeight="1">
      <c r="A136" s="102" t="s">
        <v>129</v>
      </c>
      <c r="B136" s="97"/>
      <c r="C136" s="97"/>
      <c r="D136" s="97"/>
      <c r="E136" s="97"/>
      <c r="F136" s="97"/>
      <c r="G136" s="97"/>
      <c r="H136" s="97"/>
      <c r="I136" s="97"/>
      <c r="J136" s="93"/>
      <c r="K136" s="93"/>
      <c r="L136" s="93"/>
      <c r="M136" s="93"/>
      <c r="N136" s="93"/>
      <c r="O136" s="93"/>
      <c r="P136" s="93"/>
      <c r="Q136" s="93"/>
    </row>
    <row r="137" spans="1:18" ht="8.1" customHeight="1">
      <c r="A137" s="102" t="s">
        <v>130</v>
      </c>
      <c r="B137" s="97"/>
      <c r="C137" s="97"/>
      <c r="D137" s="97"/>
      <c r="E137" s="97"/>
      <c r="F137" s="97"/>
      <c r="G137" s="97"/>
      <c r="H137" s="97"/>
      <c r="I137" s="97"/>
      <c r="J137" s="93"/>
      <c r="K137" s="93"/>
      <c r="L137" s="93"/>
      <c r="M137" s="93"/>
      <c r="N137" s="93"/>
      <c r="O137" s="93"/>
      <c r="P137" s="93"/>
      <c r="Q137" s="93"/>
    </row>
    <row r="138" spans="1:18" ht="8.1" customHeight="1">
      <c r="A138" s="102" t="s">
        <v>131</v>
      </c>
      <c r="B138" s="97"/>
      <c r="C138" s="97"/>
      <c r="D138" s="97"/>
      <c r="E138" s="97"/>
      <c r="F138" s="97"/>
      <c r="G138" s="3"/>
      <c r="H138" s="97"/>
      <c r="I138" s="3"/>
      <c r="J138" s="97"/>
      <c r="K138" s="97"/>
      <c r="L138" s="97"/>
      <c r="M138" s="3"/>
      <c r="N138" s="93"/>
      <c r="O138" s="93"/>
      <c r="P138" s="93"/>
      <c r="Q138" s="93"/>
    </row>
    <row r="139" spans="1:18" ht="8.1" customHeight="1">
      <c r="A139" s="102" t="s">
        <v>156</v>
      </c>
      <c r="B139" s="3"/>
      <c r="C139" s="3"/>
      <c r="D139" s="3"/>
      <c r="E139" s="3"/>
      <c r="F139" s="3"/>
      <c r="G139" s="3"/>
      <c r="H139" s="97"/>
      <c r="I139" s="3"/>
      <c r="J139" s="97"/>
      <c r="K139" s="97"/>
      <c r="L139" s="97"/>
      <c r="M139" s="3"/>
      <c r="N139" s="93"/>
      <c r="O139" s="93"/>
      <c r="P139" s="93"/>
      <c r="Q139" s="93"/>
    </row>
    <row r="140" spans="1:18">
      <c r="A140" s="97"/>
      <c r="B140" s="3"/>
      <c r="C140" s="3"/>
      <c r="D140" s="3"/>
      <c r="E140" s="3"/>
      <c r="F140" s="3"/>
      <c r="G140" s="3"/>
      <c r="H140" s="97"/>
      <c r="I140" s="3"/>
      <c r="J140" s="97"/>
      <c r="K140" s="97"/>
      <c r="L140" s="97"/>
      <c r="M140" s="3"/>
      <c r="N140" s="93"/>
      <c r="O140" s="93"/>
      <c r="P140" s="93"/>
      <c r="Q140" s="93"/>
    </row>
    <row r="141" spans="1:18">
      <c r="A141" s="97"/>
      <c r="B141" s="3"/>
      <c r="C141" s="3"/>
      <c r="D141" s="3"/>
      <c r="E141" s="3"/>
      <c r="F141" s="98"/>
      <c r="G141" s="98"/>
      <c r="H141" s="98"/>
      <c r="I141" s="3"/>
      <c r="J141" s="99"/>
      <c r="K141" s="99"/>
      <c r="L141" s="99"/>
      <c r="M141" s="93"/>
      <c r="N141" s="99"/>
      <c r="O141" s="99"/>
      <c r="P141" s="99"/>
      <c r="Q141" s="93"/>
    </row>
    <row r="142" spans="1:18" ht="8.1" customHeight="1">
      <c r="A142" s="93"/>
      <c r="B142" s="93"/>
      <c r="C142" s="93"/>
      <c r="D142" s="93"/>
      <c r="E142" s="93"/>
      <c r="F142" s="93"/>
      <c r="G142" s="100" t="s">
        <v>132</v>
      </c>
      <c r="H142" s="93"/>
      <c r="I142" s="93"/>
      <c r="J142" s="3"/>
      <c r="K142" s="100" t="s">
        <v>133</v>
      </c>
      <c r="L142" s="93"/>
      <c r="M142" s="93"/>
      <c r="N142" s="93"/>
      <c r="O142" s="100" t="s">
        <v>134</v>
      </c>
      <c r="P142" s="93"/>
      <c r="Q142" s="93"/>
    </row>
    <row r="143" spans="1:18" ht="8.1" customHeight="1">
      <c r="A143" s="3"/>
      <c r="B143" s="3"/>
      <c r="C143" s="3"/>
      <c r="D143" s="3"/>
      <c r="E143" s="3"/>
      <c r="F143" s="3"/>
      <c r="G143" s="101" t="s">
        <v>135</v>
      </c>
      <c r="H143" s="3"/>
      <c r="I143" s="3"/>
      <c r="J143" s="3"/>
      <c r="K143" s="101" t="s">
        <v>136</v>
      </c>
      <c r="L143" s="3"/>
      <c r="M143" s="3"/>
      <c r="N143" s="3"/>
      <c r="O143" s="101" t="s">
        <v>137</v>
      </c>
      <c r="P143" s="3"/>
      <c r="Q143" s="3"/>
    </row>
    <row r="144" spans="1:18" ht="8.1" customHeight="1">
      <c r="A144" s="3"/>
      <c r="B144" s="3"/>
      <c r="C144" s="3"/>
      <c r="D144" s="3"/>
      <c r="E144" s="3"/>
      <c r="F144" s="3"/>
      <c r="G144" s="101" t="s">
        <v>138</v>
      </c>
      <c r="H144" s="3"/>
      <c r="I144" s="3"/>
      <c r="J144" s="3"/>
      <c r="K144" s="101" t="s">
        <v>139</v>
      </c>
      <c r="L144" s="3"/>
      <c r="M144" s="3"/>
      <c r="N144" s="3"/>
      <c r="O144" s="101" t="s">
        <v>140</v>
      </c>
      <c r="P144" s="3"/>
      <c r="Q144" s="3"/>
    </row>
    <row r="145" spans="1:17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>
      <c r="A148" s="122" t="s">
        <v>155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</sheetData>
  <sheetProtection password="E397" sheet="1" objects="1" scenarios="1"/>
  <sortState ref="A98:Q107">
    <sortCondition descending="1" ref="E98:E107"/>
  </sortState>
  <mergeCells count="98">
    <mergeCell ref="A111:D111"/>
    <mergeCell ref="H126:N126"/>
    <mergeCell ref="O126:P126"/>
    <mergeCell ref="Q126:Q128"/>
    <mergeCell ref="H127:I127"/>
    <mergeCell ref="J127:J128"/>
    <mergeCell ref="K127:L127"/>
    <mergeCell ref="M127:M128"/>
    <mergeCell ref="N127:N128"/>
    <mergeCell ref="O127:O128"/>
    <mergeCell ref="A122:Q122"/>
    <mergeCell ref="A123:Q123"/>
    <mergeCell ref="P127:P128"/>
    <mergeCell ref="A121:Q121"/>
    <mergeCell ref="A126:A128"/>
    <mergeCell ref="B126:B128"/>
    <mergeCell ref="D126:D128"/>
    <mergeCell ref="E126:E128"/>
    <mergeCell ref="F126:F128"/>
    <mergeCell ref="G126:G128"/>
    <mergeCell ref="A68:B68"/>
    <mergeCell ref="A71:C71"/>
    <mergeCell ref="A93:Q93"/>
    <mergeCell ref="A94:Q94"/>
    <mergeCell ref="A97:A99"/>
    <mergeCell ref="B97:B99"/>
    <mergeCell ref="D97:D99"/>
    <mergeCell ref="E97:E99"/>
    <mergeCell ref="F97:F99"/>
    <mergeCell ref="G97:G99"/>
    <mergeCell ref="H97:N97"/>
    <mergeCell ref="O97:P97"/>
    <mergeCell ref="Q97:Q99"/>
    <mergeCell ref="H98:I98"/>
    <mergeCell ref="J98:J99"/>
    <mergeCell ref="K98:L98"/>
    <mergeCell ref="G65:G67"/>
    <mergeCell ref="H65:N65"/>
    <mergeCell ref="O65:P65"/>
    <mergeCell ref="P98:P99"/>
    <mergeCell ref="Q65:Q67"/>
    <mergeCell ref="H66:I66"/>
    <mergeCell ref="J66:J67"/>
    <mergeCell ref="K66:L66"/>
    <mergeCell ref="M66:M67"/>
    <mergeCell ref="N66:N67"/>
    <mergeCell ref="O66:O67"/>
    <mergeCell ref="P66:P67"/>
    <mergeCell ref="M98:M99"/>
    <mergeCell ref="N98:N99"/>
    <mergeCell ref="O98:O99"/>
    <mergeCell ref="A65:A67"/>
    <mergeCell ref="B65:B67"/>
    <mergeCell ref="D65:D67"/>
    <mergeCell ref="E65:E67"/>
    <mergeCell ref="F65:F67"/>
    <mergeCell ref="A61:Q61"/>
    <mergeCell ref="A62:Q62"/>
    <mergeCell ref="O38:O39"/>
    <mergeCell ref="P38:P39"/>
    <mergeCell ref="A37:A39"/>
    <mergeCell ref="B37:B39"/>
    <mergeCell ref="D37:D39"/>
    <mergeCell ref="E37:E39"/>
    <mergeCell ref="F37:F39"/>
    <mergeCell ref="G37:G39"/>
    <mergeCell ref="H37:N37"/>
    <mergeCell ref="O37:P37"/>
    <mergeCell ref="Q37:Q39"/>
    <mergeCell ref="H38:I38"/>
    <mergeCell ref="J38:J39"/>
    <mergeCell ref="O9:O10"/>
    <mergeCell ref="P9:P10"/>
    <mergeCell ref="A21:B21"/>
    <mergeCell ref="A26:B26"/>
    <mergeCell ref="A48:B48"/>
    <mergeCell ref="A43:B43"/>
    <mergeCell ref="A33:Q33"/>
    <mergeCell ref="A34:Q34"/>
    <mergeCell ref="K38:L38"/>
    <mergeCell ref="M38:M39"/>
    <mergeCell ref="N38:N39"/>
    <mergeCell ref="A4:Q4"/>
    <mergeCell ref="A5:Q5"/>
    <mergeCell ref="A8:A10"/>
    <mergeCell ref="B8:B10"/>
    <mergeCell ref="D8:D10"/>
    <mergeCell ref="E8:E10"/>
    <mergeCell ref="F8:F10"/>
    <mergeCell ref="G8:G10"/>
    <mergeCell ref="H8:N8"/>
    <mergeCell ref="O8:P8"/>
    <mergeCell ref="Q8:Q10"/>
    <mergeCell ref="H9:I9"/>
    <mergeCell ref="J9:J10"/>
    <mergeCell ref="K9:L9"/>
    <mergeCell ref="M9:M10"/>
    <mergeCell ref="N9:N10"/>
  </mergeCells>
  <pageMargins left="0.31496062992125984" right="0.42" top="0.55118110236220474" bottom="0.55118110236220474" header="0.31496062992125984" footer="0.31496062992125984"/>
  <pageSetup paperSize="5" scale="1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Burgos</dc:creator>
  <cp:lastModifiedBy>Asist Recursos H</cp:lastModifiedBy>
  <cp:lastPrinted>2022-11-30T17:31:59Z</cp:lastPrinted>
  <dcterms:created xsi:type="dcterms:W3CDTF">2022-03-04T16:17:18Z</dcterms:created>
  <dcterms:modified xsi:type="dcterms:W3CDTF">2022-12-06T13:52:18Z</dcterms:modified>
</cp:coreProperties>
</file>